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E7363DAC-39BC-4F77-B98A-8570507A6905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SOLICITUD ANÁLISIS" sheetId="1" r:id="rId1"/>
    <sheet name="Hoja2" sheetId="2" state="hidden" r:id="rId2"/>
    <sheet name="Hoja1" sheetId="3" r:id="rId3"/>
  </sheets>
  <definedNames>
    <definedName name="_xlnm.Print_Area" localSheetId="0">'SOLICITUD ANÁLISIS'!$A$3:$L$75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2" i="1" l="1"/>
  <c r="N60" i="1"/>
  <c r="D20" i="2"/>
  <c r="B20" i="2"/>
  <c r="D19" i="2"/>
  <c r="B19" i="2"/>
  <c r="D18" i="2"/>
  <c r="B18" i="2"/>
  <c r="D17" i="2"/>
  <c r="B17" i="2"/>
  <c r="D16" i="2"/>
  <c r="B16" i="2"/>
  <c r="D15" i="2"/>
  <c r="B15" i="2"/>
  <c r="D13" i="2"/>
  <c r="B13" i="2"/>
  <c r="D12" i="2"/>
  <c r="B12" i="2"/>
  <c r="D11" i="2"/>
  <c r="B11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<sst xmlns="http://schemas.openxmlformats.org/spreadsheetml/2006/main" count="198" uniqueCount="187">
  <si>
    <t>45350 Noblejas (Toledo)</t>
  </si>
  <si>
    <t>Firma cliente / Fecha:</t>
  </si>
  <si>
    <t>Realizada recepción por</t>
  </si>
  <si>
    <t>Firma:</t>
  </si>
  <si>
    <t>Fecha:</t>
  </si>
  <si>
    <t xml:space="preserve">ACUERDO CON EL CLIENTE: </t>
  </si>
  <si>
    <t>2. Si existe más de un método para un mismo análisis y siempre que sea posible, se emplearán métodos acreditados, preferentemente  automáticos.</t>
  </si>
  <si>
    <t xml:space="preserve">3. El cliente será informado de cualquier desviación que se produzca respecto a este contrato. </t>
  </si>
  <si>
    <t>Polígono Las Torres, nave 12</t>
  </si>
  <si>
    <t>Telf. 925 140 493</t>
  </si>
  <si>
    <t>OTROS</t>
  </si>
  <si>
    <t>Puerto de Pecem</t>
  </si>
  <si>
    <t>PUERTOS BRASIL</t>
  </si>
  <si>
    <t>Puerto de Santos</t>
  </si>
  <si>
    <t xml:space="preserve">Puerto de Rio de Janeiro </t>
  </si>
  <si>
    <t>Puerto de Rio Grande</t>
  </si>
  <si>
    <t>Puerto de Fortaleza</t>
  </si>
  <si>
    <t>Puerto de Navegantes</t>
  </si>
  <si>
    <t>Puerto de Manaus</t>
  </si>
  <si>
    <t>Puerto de Suape</t>
  </si>
  <si>
    <t>Puerto de Paranaguá</t>
  </si>
  <si>
    <t>CÁMARAS DE COMERCIO</t>
  </si>
  <si>
    <t>Albacete</t>
  </si>
  <si>
    <t>Cuenca</t>
  </si>
  <si>
    <t>Ciudad Real</t>
  </si>
  <si>
    <t>Toledo</t>
  </si>
  <si>
    <t>Barcelona</t>
  </si>
  <si>
    <t>TRANSPORTE</t>
  </si>
  <si>
    <t>Marítimo</t>
  </si>
  <si>
    <t>Aéreo</t>
  </si>
  <si>
    <t>Elegir puerto</t>
  </si>
  <si>
    <t>Elegir transporte</t>
  </si>
  <si>
    <t>Cámara de Comercio de Álava. Delegación Vitoria-Gasteiz</t>
  </si>
  <si>
    <t>Álava. Vitoria</t>
  </si>
  <si>
    <t>Cámara de Comercio de Albacete</t>
  </si>
  <si>
    <t>Cámara de Comercio de Alicante</t>
  </si>
  <si>
    <t>Alicante</t>
  </si>
  <si>
    <t>Cámara de Comercio de Alicante. Delegación Alcoy</t>
  </si>
  <si>
    <t>Alicante. Alcoy</t>
  </si>
  <si>
    <t>Cámara de Comercio de Alicante. Delegación Orihuela</t>
  </si>
  <si>
    <t>Alicante. Orihuela</t>
  </si>
  <si>
    <t>Cámara de Comercio de Almería</t>
  </si>
  <si>
    <t>Cámara de Comercio de Ávila</t>
  </si>
  <si>
    <t>Ávila</t>
  </si>
  <si>
    <t>Cámara de Comercio de Badajoz</t>
  </si>
  <si>
    <t>Badajoz</t>
  </si>
  <si>
    <t>Cámara de Comercio de Barcelona</t>
  </si>
  <si>
    <t>Cámara de Comercio de Barcelona. Delegación Sabadell</t>
  </si>
  <si>
    <t>Barcelona. Sabadell</t>
  </si>
  <si>
    <t>Cámara de Comercio de Barcelona. Delegación Terrasa</t>
  </si>
  <si>
    <t>Barcelona. Terrasa</t>
  </si>
  <si>
    <t>Cámara de Comercio de Bilbao</t>
  </si>
  <si>
    <t>Bilbao</t>
  </si>
  <si>
    <t>Cámara de Comercio de Burgos</t>
  </si>
  <si>
    <t>Burgos</t>
  </si>
  <si>
    <t>Cámara de Comercio de Cáceres</t>
  </si>
  <si>
    <t>Cáceres</t>
  </si>
  <si>
    <t>Cámara de Comercio de Cádiz</t>
  </si>
  <si>
    <t>Cádiz</t>
  </si>
  <si>
    <t>Cámara de Comercio de Cartagena</t>
  </si>
  <si>
    <t>Cartagena. Murcia</t>
  </si>
  <si>
    <t>Cámara de Comercio de Castellón</t>
  </si>
  <si>
    <t>Castellón</t>
  </si>
  <si>
    <t>Cámara de Comercio de Ciudad Real</t>
  </si>
  <si>
    <t>Cámara de Comercio de Córdoba</t>
  </si>
  <si>
    <t>Córdoba</t>
  </si>
  <si>
    <t>Cámara de Comercio de Cuenca</t>
  </si>
  <si>
    <t>Cámara de Comercio e Industria de Cuenca. Delegación Las Pedroñeras</t>
  </si>
  <si>
    <t>Cuenca. Las Pedroñeras</t>
  </si>
  <si>
    <t>Cámara de Comercio e Industria de Cuenca. Delegación Mota del Cuervo</t>
  </si>
  <si>
    <t>Cuenca. Mota del Cuervo</t>
  </si>
  <si>
    <t>Cámara de Comercio e Industria de Cuenca. Delegación San Clemente</t>
  </si>
  <si>
    <t>Cuenca. San Clemente</t>
  </si>
  <si>
    <t>Cámara de Comercio e Industria de Cuenca. Delegación Tarancón</t>
  </si>
  <si>
    <t>Cuenca. Tarancón</t>
  </si>
  <si>
    <t>Cámara de Comercio de Gijón</t>
  </si>
  <si>
    <t>Gijón</t>
  </si>
  <si>
    <t>Cámara de Comercio de Girona</t>
  </si>
  <si>
    <t>Girona</t>
  </si>
  <si>
    <t>Cámara de Comercio de Gran Canaria</t>
  </si>
  <si>
    <t>Gran Canaria</t>
  </si>
  <si>
    <t>Cámara de Comercio de Granada</t>
  </si>
  <si>
    <t>Granada</t>
  </si>
  <si>
    <t>Cámara de Comercio de Guadalajara</t>
  </si>
  <si>
    <t>Guadalajara</t>
  </si>
  <si>
    <t>Cámara de Comercio de Huelva</t>
  </si>
  <si>
    <t>Huelva</t>
  </si>
  <si>
    <t>Cámara de Comercio de Huesca</t>
  </si>
  <si>
    <t>Huesca</t>
  </si>
  <si>
    <t>Cámara de Comercio de Ibiza</t>
  </si>
  <si>
    <t>Ibiza</t>
  </si>
  <si>
    <t>Cámara de Comercio de Jaén</t>
  </si>
  <si>
    <t>Jaén</t>
  </si>
  <si>
    <t>Cámara de Comercio de Andújar</t>
  </si>
  <si>
    <t>Jaén. Andújar</t>
  </si>
  <si>
    <t>Cámara de Comercio de La Coruña</t>
  </si>
  <si>
    <t>La Coruña</t>
  </si>
  <si>
    <t>Cámara de Comercio de León</t>
  </si>
  <si>
    <t>León</t>
  </si>
  <si>
    <t>Cámara de Comercio de Lleida</t>
  </si>
  <si>
    <t>Lleida</t>
  </si>
  <si>
    <t>Cámara de Comercio de Logroño</t>
  </si>
  <si>
    <t>Logroño</t>
  </si>
  <si>
    <t>Cámara de Comercio de Lugo</t>
  </si>
  <si>
    <t>Lugo</t>
  </si>
  <si>
    <t>Cámara de Comercio de España</t>
  </si>
  <si>
    <t>Madrid</t>
  </si>
  <si>
    <t>Cámara de Comercio de Madrid</t>
  </si>
  <si>
    <t>Cámara de Comercio de Málaga</t>
  </si>
  <si>
    <t>Málaga</t>
  </si>
  <si>
    <t>Cámara de Comercio de Murcia</t>
  </si>
  <si>
    <t>Murcia</t>
  </si>
  <si>
    <t>Cámara de Comercio de Lorca</t>
  </si>
  <si>
    <t>Murcia. Lorca</t>
  </si>
  <si>
    <t>Cámara de Comercio de Ourense</t>
  </si>
  <si>
    <t>Ourense</t>
  </si>
  <si>
    <t>Cámara de Comercio de Oviedo</t>
  </si>
  <si>
    <t>Oviedo</t>
  </si>
  <si>
    <t>Cámara de Comercio de Palencia</t>
  </si>
  <si>
    <t>Palencia</t>
  </si>
  <si>
    <t>Cámara de Comercio de Palma de Mallorca</t>
  </si>
  <si>
    <t>Palma de Mallorca</t>
  </si>
  <si>
    <t>Cámara de Comercio de Pamplona</t>
  </si>
  <si>
    <t>Pamplona</t>
  </si>
  <si>
    <t>Cámara de Comercio de Pontevedra, Vigo y Vilagarcía de Arousa</t>
  </si>
  <si>
    <t>Pontevedra</t>
  </si>
  <si>
    <t>Cámara de Comercio de Salamanca</t>
  </si>
  <si>
    <t>Salamanca</t>
  </si>
  <si>
    <t>Cámara de Comercio de San Sebastián. Delegación Guipuzkoa</t>
  </si>
  <si>
    <t>San Sebastián. Gipuzkoa</t>
  </si>
  <si>
    <t>Cámara de Comercio de Santa Cruz de Tenerife</t>
  </si>
  <si>
    <t>Santa Cruz de Tenerife</t>
  </si>
  <si>
    <t>Cámara de Comercio de Santander</t>
  </si>
  <si>
    <t>Santander</t>
  </si>
  <si>
    <t xml:space="preserve">Cámara de Comercio de Segovia </t>
  </si>
  <si>
    <t>Segovia</t>
  </si>
  <si>
    <t>Cámara de Comercio de Sevilla</t>
  </si>
  <si>
    <t>Sevilla</t>
  </si>
  <si>
    <t>Cámara de Comercio de Soria</t>
  </si>
  <si>
    <t>Soria</t>
  </si>
  <si>
    <t>Cámara de Comercio de Tarragona</t>
  </si>
  <si>
    <t>Tarragona</t>
  </si>
  <si>
    <t>Cámara de Comercio de Tarragona. Delegación Tortosa</t>
  </si>
  <si>
    <t>Tarragona. Tortosa</t>
  </si>
  <si>
    <t>Cámara de Comercio de Teruel</t>
  </si>
  <si>
    <t>Teruel</t>
  </si>
  <si>
    <t>Cámara de Comercio de Toledo</t>
  </si>
  <si>
    <t>Cámara de Comercio de Toledo. Delegación Talavera de la Reina</t>
  </si>
  <si>
    <t>Toledo. Talavera de la reina</t>
  </si>
  <si>
    <t>Cámara de Comercio de Valencia</t>
  </si>
  <si>
    <t>Valencia</t>
  </si>
  <si>
    <t>Cámara de Comercio de Valladolid</t>
  </si>
  <si>
    <t>Valladolid</t>
  </si>
  <si>
    <t>Cámara de Comercio de Zamora</t>
  </si>
  <si>
    <t>Zamora</t>
  </si>
  <si>
    <t>Cámara de Comercio de Zaragoza</t>
  </si>
  <si>
    <t>Zaragoza</t>
  </si>
  <si>
    <t>Elegir Cámara de Comercio</t>
  </si>
  <si>
    <t>Almería</t>
  </si>
  <si>
    <t>Puerto de Vitória</t>
  </si>
  <si>
    <t>SOLICITUD DE ANÁLISIS ENOLOGÍA</t>
  </si>
  <si>
    <t>Referencia cliente</t>
  </si>
  <si>
    <t>Muestra laboratorio</t>
  </si>
  <si>
    <t>Cliente:</t>
  </si>
  <si>
    <t xml:space="preserve">ANALISIS SOLICITADOS </t>
  </si>
  <si>
    <t>Otros indices:</t>
  </si>
  <si>
    <t>El cliente presenta en este laboratorio muestra representativa de las partidas descritas y da consentimiento para la realización de las determinaciones analíticas exigidas en cada caso.</t>
  </si>
  <si>
    <t>RECEPCIÓN DE LAS MUESTRAS (observaciones laboratorio):</t>
  </si>
  <si>
    <t>Estabilidad - Filtración - Precipitados</t>
  </si>
  <si>
    <t>Polifenoles</t>
  </si>
  <si>
    <t>Metales</t>
  </si>
  <si>
    <t>Microbiología</t>
  </si>
  <si>
    <t>Físico-Químico</t>
  </si>
  <si>
    <t>Otros (instrumental)</t>
  </si>
  <si>
    <t>Otros ensayos (especificar):</t>
  </si>
  <si>
    <t>Albarán:</t>
  </si>
  <si>
    <t>Solicitud:</t>
  </si>
  <si>
    <t>Tipo muestra/ producto</t>
  </si>
  <si>
    <t>OBSERVACIONES, FIRMA DEL SOLICITANTE, FECHA:</t>
  </si>
  <si>
    <r>
      <t xml:space="preserve">1. Las determinaciones métodos y precios están definidos en la Oferta  Analítica vigente (MC0401), publicada en </t>
    </r>
    <r>
      <rPr>
        <u/>
        <sz val="7"/>
        <color rgb="FF0000FF"/>
        <rFont val="Calibri"/>
        <family val="2"/>
        <scheme val="minor"/>
      </rPr>
      <t>www.centrolab.es</t>
    </r>
  </si>
  <si>
    <t xml:space="preserve">www.centrolab.es </t>
  </si>
  <si>
    <t>Solitud en base a presupuesto PR-</t>
  </si>
  <si>
    <t>Pedido cliente:</t>
  </si>
  <si>
    <t>Teléfono</t>
  </si>
  <si>
    <t>Mosto</t>
  </si>
  <si>
    <r>
      <t xml:space="preserve">4. </t>
    </r>
    <r>
      <rPr>
        <b/>
        <sz val="8"/>
        <color indexed="8"/>
        <rFont val="Calibri"/>
        <family val="2"/>
        <scheme val="minor"/>
      </rPr>
      <t>Los resultados de los ensayos serán enviados en soporte informático a través de correo electrónico en todos los casos a no ser que el cliente solicite lo contrario.</t>
    </r>
  </si>
  <si>
    <t>5. El laboratorio no es responsable de la referencia de muestra indicada por el cliente. Los datos de la muestra deben estar a disposición del laboratorio antes del comienzo de los ensayos. Una vez empezados los ensayos la referencia de la muestra no podrá  ser modificada.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</si>
</sst>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sz val="7"/>
      <color rgb="FF0000FF"/>
      <name val="Calibri"/>
      <family val="2"/>
      <scheme val="minor"/>
    </font>
    <font>
      <sz val="9"/>
      <color rgb="FF0000FF"/>
      <name val="Calibri"/>
      <family val="2"/>
      <scheme val="minor"/>
    </font>
    <font>
      <sz val="5"/>
      <color theme="1"/>
      <name val="Calibri"/>
      <family val="2"/>
      <scheme val="minor"/>
    </font>
    <font>
      <b/>
      <u/>
      <sz val="7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7"/>
      <color rgb="FF0000FF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Tahoma"/>
      <family val="2"/>
    </font>
    <font>
      <b/>
      <sz val="4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FF"/>
      <name val="Tahom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gray125">
        <fgColor rgb="FF000000"/>
        <bgColor rgb="FFDFDFDF"/>
      </patternFill>
    </fill>
    <fill>
      <patternFill patternType="solid">
        <fgColor rgb="FFDFDFDF"/>
        <bgColor rgb="FF000000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0" xfId="0" applyAlignment="1">
      <alignment wrapText="1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 wrapText="1"/>
    </xf>
    <xf numFmtId="0" fontId="9" fillId="2" borderId="27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9" fillId="2" borderId="26" xfId="0" applyFont="1" applyFill="1" applyBorder="1" applyAlignment="1">
      <alignment vertical="center" wrapText="1"/>
    </xf>
    <xf numFmtId="0" fontId="0" fillId="0" borderId="0" xfId="0" applyAlignment="1" applyProtection="1">
      <alignment vertical="top"/>
      <protection locked="0"/>
    </xf>
    <xf numFmtId="0" fontId="5" fillId="4" borderId="31" xfId="0" applyFont="1" applyFill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>
      <alignment horizontal="center" vertical="top" wrapText="1"/>
    </xf>
    <xf numFmtId="0" fontId="5" fillId="4" borderId="22" xfId="0" applyFont="1" applyFill="1" applyBorder="1" applyAlignment="1">
      <alignment horizontal="center" vertical="top" wrapText="1"/>
    </xf>
    <xf numFmtId="0" fontId="12" fillId="0" borderId="0" xfId="0" applyFont="1" applyAlignment="1" applyProtection="1">
      <alignment horizontal="center" wrapText="1"/>
      <protection locked="0"/>
    </xf>
    <xf numFmtId="0" fontId="5" fillId="4" borderId="3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 indent="1"/>
    </xf>
    <xf numFmtId="0" fontId="9" fillId="2" borderId="7" xfId="0" applyFont="1" applyFill="1" applyBorder="1" applyAlignment="1">
      <alignment horizontal="left" wrapText="1" indent="1"/>
    </xf>
    <xf numFmtId="0" fontId="9" fillId="2" borderId="3" xfId="0" applyFont="1" applyFill="1" applyBorder="1" applyAlignment="1">
      <alignment horizontal="left" wrapText="1" indent="1"/>
    </xf>
    <xf numFmtId="0" fontId="9" fillId="2" borderId="5" xfId="0" applyFont="1" applyFill="1" applyBorder="1" applyAlignment="1">
      <alignment horizontal="left" wrapText="1" indent="1"/>
    </xf>
    <xf numFmtId="0" fontId="9" fillId="2" borderId="11" xfId="0" applyFont="1" applyFill="1" applyBorder="1" applyAlignment="1">
      <alignment horizontal="left" wrapText="1" indent="1"/>
    </xf>
    <xf numFmtId="0" fontId="9" fillId="2" borderId="6" xfId="0" applyFont="1" applyFill="1" applyBorder="1" applyAlignment="1">
      <alignment horizontal="left" wrapText="1" inden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23" fillId="4" borderId="42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Protection="1">
      <protection locked="0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27" fillId="0" borderId="29" xfId="0" applyFont="1" applyBorder="1" applyAlignment="1" applyProtection="1">
      <alignment horizontal="left" vertical="center" wrapText="1"/>
      <protection locked="0"/>
    </xf>
    <xf numFmtId="0" fontId="27" fillId="0" borderId="30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 applyProtection="1">
      <alignment horizontal="left" vertical="center" wrapText="1"/>
      <protection locked="0"/>
    </xf>
    <xf numFmtId="0" fontId="28" fillId="0" borderId="30" xfId="0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30" fillId="0" borderId="0" xfId="0" applyFont="1" applyAlignment="1">
      <alignment horizontal="left" vertical="center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5" fillId="4" borderId="28" xfId="0" applyFont="1" applyFill="1" applyBorder="1" applyAlignment="1" applyProtection="1">
      <alignment horizontal="center" vertical="center" wrapText="1"/>
      <protection locked="0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5" fillId="0" borderId="7" xfId="0" applyFont="1" applyBorder="1"/>
    <xf numFmtId="0" fontId="1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29" fillId="4" borderId="20" xfId="0" applyFont="1" applyFill="1" applyBorder="1" applyAlignment="1">
      <alignment horizontal="center" vertical="center" wrapText="1"/>
    </xf>
    <xf numFmtId="0" fontId="29" fillId="4" borderId="21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4" borderId="45" xfId="0" applyFont="1" applyFill="1" applyBorder="1" applyAlignment="1">
      <alignment horizontal="center" vertical="center" wrapText="1"/>
    </xf>
    <xf numFmtId="0" fontId="5" fillId="4" borderId="46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6" xfId="0" applyFont="1" applyBorder="1" applyAlignment="1" applyProtection="1">
      <alignment horizontal="left" vertical="center" wrapText="1"/>
      <protection locked="0"/>
    </xf>
    <xf numFmtId="0" fontId="27" fillId="0" borderId="26" xfId="0" applyFont="1" applyBorder="1" applyAlignment="1" applyProtection="1">
      <alignment horizontal="left" vertical="center" wrapText="1"/>
      <protection locked="0"/>
    </xf>
    <xf numFmtId="0" fontId="27" fillId="0" borderId="24" xfId="0" applyFont="1" applyBorder="1" applyAlignment="1" applyProtection="1">
      <alignment horizontal="left" vertical="center" wrapText="1"/>
      <protection locked="0"/>
    </xf>
    <xf numFmtId="0" fontId="27" fillId="0" borderId="25" xfId="0" applyFont="1" applyBorder="1" applyAlignment="1" applyProtection="1">
      <alignment horizontal="left" vertical="center" wrapText="1"/>
      <protection locked="0"/>
    </xf>
    <xf numFmtId="0" fontId="28" fillId="0" borderId="15" xfId="0" applyFont="1" applyBorder="1" applyAlignment="1" applyProtection="1">
      <alignment horizontal="left" vertical="center" wrapText="1"/>
      <protection locked="0"/>
    </xf>
    <xf numFmtId="0" fontId="28" fillId="0" borderId="16" xfId="0" applyFont="1" applyBorder="1" applyAlignment="1" applyProtection="1">
      <alignment horizontal="left" vertical="center" wrapText="1"/>
      <protection locked="0"/>
    </xf>
    <xf numFmtId="0" fontId="5" fillId="4" borderId="3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top" wrapText="1"/>
    </xf>
    <xf numFmtId="0" fontId="26" fillId="0" borderId="40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41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0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" fillId="4" borderId="45" xfId="0" applyFont="1" applyFill="1" applyBorder="1" applyAlignment="1" applyProtection="1">
      <alignment horizontal="center" vertical="center" wrapText="1"/>
      <protection locked="0"/>
    </xf>
    <xf numFmtId="0" fontId="5" fillId="4" borderId="46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31" xfId="0" applyFont="1" applyFill="1" applyBorder="1" applyAlignment="1">
      <alignment horizontal="center" vertical="center" wrapText="1"/>
    </xf>
    <xf numFmtId="0" fontId="22" fillId="4" borderId="29" xfId="0" applyFont="1" applyFill="1" applyBorder="1" applyAlignment="1">
      <alignment horizontal="center" vertical="center" wrapText="1"/>
    </xf>
    <xf numFmtId="0" fontId="22" fillId="4" borderId="30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left" vertical="top" wrapText="1"/>
    </xf>
    <xf numFmtId="0" fontId="18" fillId="0" borderId="0" xfId="1" applyFont="1" applyAlignment="1" applyProtection="1">
      <alignment horizontal="left" vertical="top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0" fontId="20" fillId="4" borderId="29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25" fillId="0" borderId="27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144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theme="8" tint="0.39994506668294322"/>
        </patternFill>
      </fill>
    </dxf>
    <dxf>
      <fill>
        <patternFill>
          <bgColor rgb="FF00FF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FF"/>
      <color rgb="FF0000FF"/>
      <color rgb="FF0033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S$24" lockText="1"/>
</file>

<file path=xl/ctrlProps/ctrlProp10.xml><?xml version="1.0" encoding="utf-8"?>
<formControlPr xmlns="http://schemas.microsoft.com/office/spreadsheetml/2009/9/main" objectType="CheckBox" fmlaLink="$R$48" lockText="1"/>
</file>

<file path=xl/ctrlProps/ctrlProp100.xml><?xml version="1.0" encoding="utf-8"?>
<formControlPr xmlns="http://schemas.microsoft.com/office/spreadsheetml/2009/9/main" objectType="CheckBox" fmlaLink="$W$51" lockText="1"/>
</file>

<file path=xl/ctrlProps/ctrlProp101.xml><?xml version="1.0" encoding="utf-8"?>
<formControlPr xmlns="http://schemas.microsoft.com/office/spreadsheetml/2009/9/main" objectType="CheckBox" fmlaLink="$T$52" lockText="1"/>
</file>

<file path=xl/ctrlProps/ctrlProp102.xml><?xml version="1.0" encoding="utf-8"?>
<formControlPr xmlns="http://schemas.microsoft.com/office/spreadsheetml/2009/9/main" objectType="CheckBox" fmlaLink="$P$49" lockText="1"/>
</file>

<file path=xl/ctrlProps/ctrlProp103.xml><?xml version="1.0" encoding="utf-8"?>
<formControlPr xmlns="http://schemas.microsoft.com/office/spreadsheetml/2009/9/main" objectType="CheckBox" fmlaLink="$P$50" lockText="1"/>
</file>

<file path=xl/ctrlProps/ctrlProp104.xml><?xml version="1.0" encoding="utf-8"?>
<formControlPr xmlns="http://schemas.microsoft.com/office/spreadsheetml/2009/9/main" objectType="CheckBox" fmlaLink="$V$46" lockText="1"/>
</file>

<file path=xl/ctrlProps/ctrlProp105.xml><?xml version="1.0" encoding="utf-8"?>
<formControlPr xmlns="http://schemas.microsoft.com/office/spreadsheetml/2009/9/main" objectType="CheckBox" fmlaLink="$W$52" lockText="1"/>
</file>

<file path=xl/ctrlProps/ctrlProp106.xml><?xml version="1.0" encoding="utf-8"?>
<formControlPr xmlns="http://schemas.microsoft.com/office/spreadsheetml/2009/9/main" objectType="CheckBox" fmlaLink="$N$52" lockText="1"/>
</file>

<file path=xl/ctrlProps/ctrlProp107.xml><?xml version="1.0" encoding="utf-8"?>
<formControlPr xmlns="http://schemas.microsoft.com/office/spreadsheetml/2009/9/main" objectType="CheckBox" fmlaLink="$W$49" lockText="1"/>
</file>

<file path=xl/ctrlProps/ctrlProp108.xml><?xml version="1.0" encoding="utf-8"?>
<formControlPr xmlns="http://schemas.microsoft.com/office/spreadsheetml/2009/9/main" objectType="CheckBox" fmlaLink="$N$32" lockText="1"/>
</file>

<file path=xl/ctrlProps/ctrlProp109.xml><?xml version="1.0" encoding="utf-8"?>
<formControlPr xmlns="http://schemas.microsoft.com/office/spreadsheetml/2009/9/main" objectType="CheckBox" fmlaLink="$P$29" lockText="1"/>
</file>

<file path=xl/ctrlProps/ctrlProp11.xml><?xml version="1.0" encoding="utf-8"?>
<formControlPr xmlns="http://schemas.microsoft.com/office/spreadsheetml/2009/9/main" objectType="CheckBox" fmlaLink="$S$25" lockText="1"/>
</file>

<file path=xl/ctrlProps/ctrlProp110.xml><?xml version="1.0" encoding="utf-8"?>
<formControlPr xmlns="http://schemas.microsoft.com/office/spreadsheetml/2009/9/main" objectType="CheckBox" fmlaLink="$N$34" lockText="1"/>
</file>

<file path=xl/ctrlProps/ctrlProp111.xml><?xml version="1.0" encoding="utf-8"?>
<formControlPr xmlns="http://schemas.microsoft.com/office/spreadsheetml/2009/9/main" objectType="CheckBox" fmlaLink="$N$37" lockText="1"/>
</file>

<file path=xl/ctrlProps/ctrlProp112.xml><?xml version="1.0" encoding="utf-8"?>
<formControlPr xmlns="http://schemas.microsoft.com/office/spreadsheetml/2009/9/main" objectType="CheckBox" fmlaLink="$N$38" lockText="1"/>
</file>

<file path=xl/ctrlProps/ctrlProp113.xml><?xml version="1.0" encoding="utf-8"?>
<formControlPr xmlns="http://schemas.microsoft.com/office/spreadsheetml/2009/9/main" objectType="CheckBox" fmlaLink="$P$31" lockText="1"/>
</file>

<file path=xl/ctrlProps/ctrlProp114.xml><?xml version="1.0" encoding="utf-8"?>
<formControlPr xmlns="http://schemas.microsoft.com/office/spreadsheetml/2009/9/main" objectType="CheckBox" fmlaLink="$W$37" lockText="1"/>
</file>

<file path=xl/ctrlProps/ctrlProp115.xml><?xml version="1.0" encoding="utf-8"?>
<formControlPr xmlns="http://schemas.microsoft.com/office/spreadsheetml/2009/9/main" objectType="CheckBox" fmlaLink="$W$38" lockText="1"/>
</file>

<file path=xl/ctrlProps/ctrlProp116.xml><?xml version="1.0" encoding="utf-8"?>
<formControlPr xmlns="http://schemas.microsoft.com/office/spreadsheetml/2009/9/main" objectType="CheckBox" fmlaLink="$T$35" lockText="1"/>
</file>

<file path=xl/ctrlProps/ctrlProp117.xml><?xml version="1.0" encoding="utf-8"?>
<formControlPr xmlns="http://schemas.microsoft.com/office/spreadsheetml/2009/9/main" objectType="CheckBox" fmlaLink="$P$32" lockText="1"/>
</file>

<file path=xl/ctrlProps/ctrlProp118.xml><?xml version="1.0" encoding="utf-8"?>
<formControlPr xmlns="http://schemas.microsoft.com/office/spreadsheetml/2009/9/main" objectType="CheckBox" fmlaLink="$P$33" lockText="1"/>
</file>

<file path=xl/ctrlProps/ctrlProp119.xml><?xml version="1.0" encoding="utf-8"?>
<formControlPr xmlns="http://schemas.microsoft.com/office/spreadsheetml/2009/9/main" objectType="CheckBox" fmlaLink="$P$36" lockText="1"/>
</file>

<file path=xl/ctrlProps/ctrlProp12.xml><?xml version="1.0" encoding="utf-8"?>
<formControlPr xmlns="http://schemas.microsoft.com/office/spreadsheetml/2009/9/main" objectType="CheckBox" fmlaLink="$S$27" lockText="1"/>
</file>

<file path=xl/ctrlProps/ctrlProp120.xml><?xml version="1.0" encoding="utf-8"?>
<formControlPr xmlns="http://schemas.microsoft.com/office/spreadsheetml/2009/9/main" objectType="CheckBox" fmlaLink="$P$37" lockText="1"/>
</file>

<file path=xl/ctrlProps/ctrlProp121.xml><?xml version="1.0" encoding="utf-8"?>
<formControlPr xmlns="http://schemas.microsoft.com/office/spreadsheetml/2009/9/main" objectType="CheckBox" fmlaLink="$P$38" lockText="1"/>
</file>

<file path=xl/ctrlProps/ctrlProp122.xml><?xml version="1.0" encoding="utf-8"?>
<formControlPr xmlns="http://schemas.microsoft.com/office/spreadsheetml/2009/9/main" objectType="CheckBox" fmlaLink="$T$31" lockText="1"/>
</file>

<file path=xl/ctrlProps/ctrlProp123.xml><?xml version="1.0" encoding="utf-8"?>
<formControlPr xmlns="http://schemas.microsoft.com/office/spreadsheetml/2009/9/main" objectType="CheckBox" fmlaLink="$R$31" lockText="1"/>
</file>

<file path=xl/ctrlProps/ctrlProp124.xml><?xml version="1.0" encoding="utf-8"?>
<formControlPr xmlns="http://schemas.microsoft.com/office/spreadsheetml/2009/9/main" objectType="CheckBox" fmlaLink="$R$29" lockText="1"/>
</file>

<file path=xl/ctrlProps/ctrlProp125.xml><?xml version="1.0" encoding="utf-8"?>
<formControlPr xmlns="http://schemas.microsoft.com/office/spreadsheetml/2009/9/main" objectType="CheckBox" fmlaLink="$R$30" lockText="1"/>
</file>

<file path=xl/ctrlProps/ctrlProp126.xml><?xml version="1.0" encoding="utf-8"?>
<formControlPr xmlns="http://schemas.microsoft.com/office/spreadsheetml/2009/9/main" objectType="CheckBox" fmlaLink="$R$35" lockText="1"/>
</file>

<file path=xl/ctrlProps/ctrlProp127.xml><?xml version="1.0" encoding="utf-8"?>
<formControlPr xmlns="http://schemas.microsoft.com/office/spreadsheetml/2009/9/main" objectType="CheckBox" fmlaLink="$R$34" lockText="1"/>
</file>

<file path=xl/ctrlProps/ctrlProp128.xml><?xml version="1.0" encoding="utf-8"?>
<formControlPr xmlns="http://schemas.microsoft.com/office/spreadsheetml/2009/9/main" objectType="CheckBox" fmlaLink="$R$36" lockText="1"/>
</file>

<file path=xl/ctrlProps/ctrlProp129.xml><?xml version="1.0" encoding="utf-8"?>
<formControlPr xmlns="http://schemas.microsoft.com/office/spreadsheetml/2009/9/main" objectType="CheckBox" fmlaLink="$R$37" lockText="1"/>
</file>

<file path=xl/ctrlProps/ctrlProp13.xml><?xml version="1.0" encoding="utf-8"?>
<formControlPr xmlns="http://schemas.microsoft.com/office/spreadsheetml/2009/9/main" objectType="CheckBox" fmlaLink="$N$54" lockText="1"/>
</file>

<file path=xl/ctrlProps/ctrlProp130.xml><?xml version="1.0" encoding="utf-8"?>
<formControlPr xmlns="http://schemas.microsoft.com/office/spreadsheetml/2009/9/main" objectType="CheckBox" fmlaLink="$T$29" lockText="1"/>
</file>

<file path=xl/ctrlProps/ctrlProp131.xml><?xml version="1.0" encoding="utf-8"?>
<formControlPr xmlns="http://schemas.microsoft.com/office/spreadsheetml/2009/9/main" objectType="CheckBox" fmlaLink="$T$30" lockText="1"/>
</file>

<file path=xl/ctrlProps/ctrlProp132.xml><?xml version="1.0" encoding="utf-8"?>
<formControlPr xmlns="http://schemas.microsoft.com/office/spreadsheetml/2009/9/main" objectType="CheckBox" fmlaLink="$R$38" lockText="1"/>
</file>

<file path=xl/ctrlProps/ctrlProp133.xml><?xml version="1.0" encoding="utf-8"?>
<formControlPr xmlns="http://schemas.microsoft.com/office/spreadsheetml/2009/9/main" objectType="CheckBox" fmlaLink="$T$32" lockText="1"/>
</file>

<file path=xl/ctrlProps/ctrlProp134.xml><?xml version="1.0" encoding="utf-8"?>
<formControlPr xmlns="http://schemas.microsoft.com/office/spreadsheetml/2009/9/main" objectType="CheckBox" fmlaLink="$T$33" lockText="1"/>
</file>

<file path=xl/ctrlProps/ctrlProp135.xml><?xml version="1.0" encoding="utf-8"?>
<formControlPr xmlns="http://schemas.microsoft.com/office/spreadsheetml/2009/9/main" objectType="CheckBox" fmlaLink="$T$34" lockText="1"/>
</file>

<file path=xl/ctrlProps/ctrlProp136.xml><?xml version="1.0" encoding="utf-8"?>
<formControlPr xmlns="http://schemas.microsoft.com/office/spreadsheetml/2009/9/main" objectType="CheckBox" fmlaLink="$T$38" lockText="1"/>
</file>

<file path=xl/ctrlProps/ctrlProp137.xml><?xml version="1.0" encoding="utf-8"?>
<formControlPr xmlns="http://schemas.microsoft.com/office/spreadsheetml/2009/9/main" objectType="CheckBox" fmlaLink="$T$36" lockText="1"/>
</file>

<file path=xl/ctrlProps/ctrlProp14.xml><?xml version="1.0" encoding="utf-8"?>
<formControlPr xmlns="http://schemas.microsoft.com/office/spreadsheetml/2009/9/main" objectType="CheckBox" fmlaLink="$S$54" lockText="1"/>
</file>

<file path=xl/ctrlProps/ctrlProp15.xml><?xml version="1.0" encoding="utf-8"?>
<formControlPr xmlns="http://schemas.microsoft.com/office/spreadsheetml/2009/9/main" objectType="CheckBox" fmlaLink="$N$57" lockText="1"/>
</file>

<file path=xl/ctrlProps/ctrlProp16.xml><?xml version="1.0" encoding="utf-8"?>
<formControlPr xmlns="http://schemas.microsoft.com/office/spreadsheetml/2009/9/main" objectType="CheckBox" fmlaLink="$N$58" lockText="1"/>
</file>

<file path=xl/ctrlProps/ctrlProp17.xml><?xml version="1.0" encoding="utf-8"?>
<formControlPr xmlns="http://schemas.microsoft.com/office/spreadsheetml/2009/9/main" objectType="CheckBox" fmlaLink="$P$57" lockText="1"/>
</file>

<file path=xl/ctrlProps/ctrlProp18.xml><?xml version="1.0" encoding="utf-8"?>
<formControlPr xmlns="http://schemas.microsoft.com/office/spreadsheetml/2009/9/main" objectType="CheckBox" fmlaLink="$N$59" lockText="1"/>
</file>

<file path=xl/ctrlProps/ctrlProp19.xml><?xml version="1.0" encoding="utf-8"?>
<formControlPr xmlns="http://schemas.microsoft.com/office/spreadsheetml/2009/9/main" objectType="CheckBox" fmlaLink="$P$58" lockText="1"/>
</file>

<file path=xl/ctrlProps/ctrlProp2.xml><?xml version="1.0" encoding="utf-8"?>
<formControlPr xmlns="http://schemas.microsoft.com/office/spreadsheetml/2009/9/main" objectType="CheckBox" fmlaLink="$N$23" lockText="1"/>
</file>

<file path=xl/ctrlProps/ctrlProp20.xml><?xml version="1.0" encoding="utf-8"?>
<formControlPr xmlns="http://schemas.microsoft.com/office/spreadsheetml/2009/9/main" objectType="CheckBox" fmlaLink="$P$59" lockText="1"/>
</file>

<file path=xl/ctrlProps/ctrlProp21.xml><?xml version="1.0" encoding="utf-8"?>
<formControlPr xmlns="http://schemas.microsoft.com/office/spreadsheetml/2009/9/main" objectType="CheckBox" fmlaLink="$S$57" lockText="1"/>
</file>

<file path=xl/ctrlProps/ctrlProp22.xml><?xml version="1.0" encoding="utf-8"?>
<formControlPr xmlns="http://schemas.microsoft.com/office/spreadsheetml/2009/9/main" objectType="CheckBox" fmlaLink="$S$58" lockText="1"/>
</file>

<file path=xl/ctrlProps/ctrlProp23.xml><?xml version="1.0" encoding="utf-8"?>
<formControlPr xmlns="http://schemas.microsoft.com/office/spreadsheetml/2009/9/main" objectType="CheckBox" fmlaLink="$S$59" lockText="1"/>
</file>

<file path=xl/ctrlProps/ctrlProp24.xml><?xml version="1.0" encoding="utf-8"?>
<formControlPr xmlns="http://schemas.microsoft.com/office/spreadsheetml/2009/9/main" objectType="CheckBox" fmlaLink="$V$57" lockText="1"/>
</file>

<file path=xl/ctrlProps/ctrlProp25.xml><?xml version="1.0" encoding="utf-8"?>
<formControlPr xmlns="http://schemas.microsoft.com/office/spreadsheetml/2009/9/main" objectType="CheckBox" fmlaLink="$V$58" lockText="1"/>
</file>

<file path=xl/ctrlProps/ctrlProp26.xml><?xml version="1.0" encoding="utf-8"?>
<formControlPr xmlns="http://schemas.microsoft.com/office/spreadsheetml/2009/9/main" objectType="CheckBox" fmlaLink="$V$59" lockText="1"/>
</file>

<file path=xl/ctrlProps/ctrlProp27.xml><?xml version="1.0" encoding="utf-8"?>
<formControlPr xmlns="http://schemas.microsoft.com/office/spreadsheetml/2009/9/main" objectType="CheckBox" fmlaLink="$N$55" lockText="1"/>
</file>

<file path=xl/ctrlProps/ctrlProp28.xml><?xml version="1.0" encoding="utf-8"?>
<formControlPr xmlns="http://schemas.microsoft.com/office/spreadsheetml/2009/9/main" objectType="CheckBox" fmlaLink="$S$55" lockText="1"/>
</file>

<file path=xl/ctrlProps/ctrlProp29.xml><?xml version="1.0" encoding="utf-8"?>
<formControlPr xmlns="http://schemas.microsoft.com/office/spreadsheetml/2009/9/main" objectType="CheckBox" fmlaLink="$S$56" lockText="1"/>
</file>

<file path=xl/ctrlProps/ctrlProp3.xml><?xml version="1.0" encoding="utf-8"?>
<formControlPr xmlns="http://schemas.microsoft.com/office/spreadsheetml/2009/9/main" objectType="CheckBox" fmlaLink="$S$23" lockText="1"/>
</file>

<file path=xl/ctrlProps/ctrlProp30.xml><?xml version="1.0" encoding="utf-8"?>
<formControlPr xmlns="http://schemas.microsoft.com/office/spreadsheetml/2009/9/main" objectType="CheckBox" fmlaLink="$N$56" lockText="1"/>
</file>

<file path=xl/ctrlProps/ctrlProp31.xml><?xml version="1.0" encoding="utf-8"?>
<formControlPr xmlns="http://schemas.microsoft.com/office/spreadsheetml/2009/9/main" objectType="CheckBox" fmlaLink="$N$45" lockText="1"/>
</file>

<file path=xl/ctrlProps/ctrlProp32.xml><?xml version="1.0" encoding="utf-8"?>
<formControlPr xmlns="http://schemas.microsoft.com/office/spreadsheetml/2009/9/main" objectType="CheckBox" fmlaLink="$Q$45" lockText="1"/>
</file>

<file path=xl/ctrlProps/ctrlProp33.xml><?xml version="1.0" encoding="utf-8"?>
<formControlPr xmlns="http://schemas.microsoft.com/office/spreadsheetml/2009/9/main" objectType="CheckBox" fmlaLink="$S$42" lockText="1"/>
</file>

<file path=xl/ctrlProps/ctrlProp34.xml><?xml version="1.0" encoding="utf-8"?>
<formControlPr xmlns="http://schemas.microsoft.com/office/spreadsheetml/2009/9/main" objectType="CheckBox" fmlaLink="$S$41" lockText="1"/>
</file>

<file path=xl/ctrlProps/ctrlProp35.xml><?xml version="1.0" encoding="utf-8"?>
<formControlPr xmlns="http://schemas.microsoft.com/office/spreadsheetml/2009/9/main" objectType="CheckBox" fmlaLink="$S$43" lockText="1"/>
</file>

<file path=xl/ctrlProps/ctrlProp36.xml><?xml version="1.0" encoding="utf-8"?>
<formControlPr xmlns="http://schemas.microsoft.com/office/spreadsheetml/2009/9/main" objectType="CheckBox" fmlaLink="$S$40" lockText="1"/>
</file>

<file path=xl/ctrlProps/ctrlProp37.xml><?xml version="1.0" encoding="utf-8"?>
<formControlPr xmlns="http://schemas.microsoft.com/office/spreadsheetml/2009/9/main" objectType="CheckBox" fmlaLink="$V$41" lockText="1"/>
</file>

<file path=xl/ctrlProps/ctrlProp38.xml><?xml version="1.0" encoding="utf-8"?>
<formControlPr xmlns="http://schemas.microsoft.com/office/spreadsheetml/2009/9/main" objectType="CheckBox" fmlaLink="$V$40" lockText="1"/>
</file>

<file path=xl/ctrlProps/ctrlProp39.xml><?xml version="1.0" encoding="utf-8"?>
<formControlPr xmlns="http://schemas.microsoft.com/office/spreadsheetml/2009/9/main" objectType="CheckBox" fmlaLink="$W$30" lockText="1"/>
</file>

<file path=xl/ctrlProps/ctrlProp4.xml><?xml version="1.0" encoding="utf-8"?>
<formControlPr xmlns="http://schemas.microsoft.com/office/spreadsheetml/2009/9/main" objectType="CheckBox" fmlaLink="$N$25" lockText="1"/>
</file>

<file path=xl/ctrlProps/ctrlProp40.xml><?xml version="1.0" encoding="utf-8"?>
<formControlPr xmlns="http://schemas.microsoft.com/office/spreadsheetml/2009/9/main" objectType="CheckBox" fmlaLink="$W$31" lockText="1"/>
</file>

<file path=xl/ctrlProps/ctrlProp41.xml><?xml version="1.0" encoding="utf-8"?>
<formControlPr xmlns="http://schemas.microsoft.com/office/spreadsheetml/2009/9/main" objectType="CheckBox" fmlaLink="$W$29" lockText="1"/>
</file>

<file path=xl/ctrlProps/ctrlProp42.xml><?xml version="1.0" encoding="utf-8"?>
<formControlPr xmlns="http://schemas.microsoft.com/office/spreadsheetml/2009/9/main" objectType="CheckBox" fmlaLink="$N$31" lockText="1"/>
</file>

<file path=xl/ctrlProps/ctrlProp43.xml><?xml version="1.0" encoding="utf-8"?>
<formControlPr xmlns="http://schemas.microsoft.com/office/spreadsheetml/2009/9/main" objectType="CheckBox" fmlaLink="$N$33" lockText="1"/>
</file>

<file path=xl/ctrlProps/ctrlProp44.xml><?xml version="1.0" encoding="utf-8"?>
<formControlPr xmlns="http://schemas.microsoft.com/office/spreadsheetml/2009/9/main" objectType="CheckBox" fmlaLink="$N$36" lockText="1"/>
</file>

<file path=xl/ctrlProps/ctrlProp45.xml><?xml version="1.0" encoding="utf-8"?>
<formControlPr xmlns="http://schemas.microsoft.com/office/spreadsheetml/2009/9/main" objectType="CheckBox" fmlaLink="$N$35" lockText="1"/>
</file>

<file path=xl/ctrlProps/ctrlProp46.xml><?xml version="1.0" encoding="utf-8"?>
<formControlPr xmlns="http://schemas.microsoft.com/office/spreadsheetml/2009/9/main" objectType="CheckBox" fmlaLink="$P$34" lockText="1"/>
</file>

<file path=xl/ctrlProps/ctrlProp47.xml><?xml version="1.0" encoding="utf-8"?>
<formControlPr xmlns="http://schemas.microsoft.com/office/spreadsheetml/2009/9/main" objectType="CheckBox" fmlaLink="$N$29" lockText="1"/>
</file>

<file path=xl/ctrlProps/ctrlProp48.xml><?xml version="1.0" encoding="utf-8"?>
<formControlPr xmlns="http://schemas.microsoft.com/office/spreadsheetml/2009/9/main" objectType="CheckBox" fmlaLink="$P$35" lockText="1"/>
</file>

<file path=xl/ctrlProps/ctrlProp49.xml><?xml version="1.0" encoding="utf-8"?>
<formControlPr xmlns="http://schemas.microsoft.com/office/spreadsheetml/2009/9/main" objectType="CheckBox" fmlaLink="$W$33" lockText="1"/>
</file>

<file path=xl/ctrlProps/ctrlProp5.xml><?xml version="1.0" encoding="utf-8"?>
<formControlPr xmlns="http://schemas.microsoft.com/office/spreadsheetml/2009/9/main" objectType="CheckBox" fmlaLink="$N$24" lockText="1"/>
</file>

<file path=xl/ctrlProps/ctrlProp50.xml><?xml version="1.0" encoding="utf-8"?>
<formControlPr xmlns="http://schemas.microsoft.com/office/spreadsheetml/2009/9/main" objectType="CheckBox" fmlaLink="$W$34" lockText="1"/>
</file>

<file path=xl/ctrlProps/ctrlProp51.xml><?xml version="1.0" encoding="utf-8"?>
<formControlPr xmlns="http://schemas.microsoft.com/office/spreadsheetml/2009/9/main" objectType="CheckBox" fmlaLink="$W$35" lockText="1"/>
</file>

<file path=xl/ctrlProps/ctrlProp52.xml><?xml version="1.0" encoding="utf-8"?>
<formControlPr xmlns="http://schemas.microsoft.com/office/spreadsheetml/2009/9/main" objectType="CheckBox" fmlaLink="$W$32" lockText="1"/>
</file>

<file path=xl/ctrlProps/ctrlProp53.xml><?xml version="1.0" encoding="utf-8"?>
<formControlPr xmlns="http://schemas.microsoft.com/office/spreadsheetml/2009/9/main" objectType="CheckBox" fmlaLink="$W$36" lockText="1"/>
</file>

<file path=xl/ctrlProps/ctrlProp54.xml><?xml version="1.0" encoding="utf-8"?>
<formControlPr xmlns="http://schemas.microsoft.com/office/spreadsheetml/2009/9/main" objectType="CheckBox" fmlaLink="$Q$43" lockText="1"/>
</file>

<file path=xl/ctrlProps/ctrlProp55.xml><?xml version="1.0" encoding="utf-8"?>
<formControlPr xmlns="http://schemas.microsoft.com/office/spreadsheetml/2009/9/main" objectType="CheckBox" fmlaLink="$P$41" lockText="1"/>
</file>

<file path=xl/ctrlProps/ctrlProp56.xml><?xml version="1.0" encoding="utf-8"?>
<formControlPr xmlns="http://schemas.microsoft.com/office/spreadsheetml/2009/9/main" objectType="CheckBox" fmlaLink="$P$42" lockText="1"/>
</file>

<file path=xl/ctrlProps/ctrlProp57.xml><?xml version="1.0" encoding="utf-8"?>
<formControlPr xmlns="http://schemas.microsoft.com/office/spreadsheetml/2009/9/main" objectType="CheckBox" fmlaLink="$P$43" lockText="1"/>
</file>

<file path=xl/ctrlProps/ctrlProp58.xml><?xml version="1.0" encoding="utf-8"?>
<formControlPr xmlns="http://schemas.microsoft.com/office/spreadsheetml/2009/9/main" objectType="CheckBox" fmlaLink="$R$43" lockText="1"/>
</file>

<file path=xl/ctrlProps/ctrlProp59.xml><?xml version="1.0" encoding="utf-8"?>
<formControlPr xmlns="http://schemas.microsoft.com/office/spreadsheetml/2009/9/main" objectType="CheckBox" fmlaLink="$N$43" lockText="1"/>
</file>

<file path=xl/ctrlProps/ctrlProp6.xml><?xml version="1.0" encoding="utf-8"?>
<formControlPr xmlns="http://schemas.microsoft.com/office/spreadsheetml/2009/9/main" objectType="CheckBox" fmlaLink="$N$26" lockText="1"/>
</file>

<file path=xl/ctrlProps/ctrlProp60.xml><?xml version="1.0" encoding="utf-8"?>
<formControlPr xmlns="http://schemas.microsoft.com/office/spreadsheetml/2009/9/main" objectType="CheckBox" fmlaLink="$N$42" lockText="1"/>
</file>

<file path=xl/ctrlProps/ctrlProp61.xml><?xml version="1.0" encoding="utf-8"?>
<formControlPr xmlns="http://schemas.microsoft.com/office/spreadsheetml/2009/9/main" objectType="CheckBox" fmlaLink="$N$41" lockText="1"/>
</file>

<file path=xl/ctrlProps/ctrlProp62.xml><?xml version="1.0" encoding="utf-8"?>
<formControlPr xmlns="http://schemas.microsoft.com/office/spreadsheetml/2009/9/main" objectType="CheckBox" fmlaLink="$P$40" lockText="1"/>
</file>

<file path=xl/ctrlProps/ctrlProp63.xml><?xml version="1.0" encoding="utf-8"?>
<formControlPr xmlns="http://schemas.microsoft.com/office/spreadsheetml/2009/9/main" objectType="CheckBox" fmlaLink="$N$40" lockText="1"/>
</file>

<file path=xl/ctrlProps/ctrlProp64.xml><?xml version="1.0" encoding="utf-8"?>
<formControlPr xmlns="http://schemas.microsoft.com/office/spreadsheetml/2009/9/main" objectType="CheckBox" fmlaLink="$N$27" lockText="1"/>
</file>

<file path=xl/ctrlProps/ctrlProp65.xml><?xml version="1.0" encoding="utf-8"?>
<formControlPr xmlns="http://schemas.microsoft.com/office/spreadsheetml/2009/9/main" objectType="CheckBox" fmlaLink="$P$30" lockText="1"/>
</file>

<file path=xl/ctrlProps/ctrlProp66.xml><?xml version="1.0" encoding="utf-8"?>
<formControlPr xmlns="http://schemas.microsoft.com/office/spreadsheetml/2009/9/main" objectType="CheckBox" fmlaLink="$R$32" lockText="1"/>
</file>

<file path=xl/ctrlProps/ctrlProp67.xml><?xml version="1.0" encoding="utf-8"?>
<formControlPr xmlns="http://schemas.microsoft.com/office/spreadsheetml/2009/9/main" objectType="CheckBox" fmlaLink="$T$37" lockText="1"/>
</file>

<file path=xl/ctrlProps/ctrlProp68.xml><?xml version="1.0" encoding="utf-8"?>
<formControlPr xmlns="http://schemas.microsoft.com/office/spreadsheetml/2009/9/main" objectType="CheckBox" fmlaLink="$V$42" lockText="1"/>
</file>

<file path=xl/ctrlProps/ctrlProp69.xml><?xml version="1.0" encoding="utf-8"?>
<formControlPr xmlns="http://schemas.microsoft.com/office/spreadsheetml/2009/9/main" objectType="CheckBox" fmlaLink="$N$51" lockText="1"/>
</file>

<file path=xl/ctrlProps/ctrlProp7.xml><?xml version="1.0" encoding="utf-8"?>
<formControlPr xmlns="http://schemas.microsoft.com/office/spreadsheetml/2009/9/main" objectType="CheckBox" fmlaLink="$N$30" lockText="1"/>
</file>

<file path=xl/ctrlProps/ctrlProp70.xml><?xml version="1.0" encoding="utf-8"?>
<formControlPr xmlns="http://schemas.microsoft.com/office/spreadsheetml/2009/9/main" objectType="CheckBox" fmlaLink="$N$50" lockText="1"/>
</file>

<file path=xl/ctrlProps/ctrlProp71.xml><?xml version="1.0" encoding="utf-8"?>
<formControlPr xmlns="http://schemas.microsoft.com/office/spreadsheetml/2009/9/main" objectType="CheckBox" fmlaLink="$N$49" lockText="1"/>
</file>

<file path=xl/ctrlProps/ctrlProp72.xml><?xml version="1.0" encoding="utf-8"?>
<formControlPr xmlns="http://schemas.microsoft.com/office/spreadsheetml/2009/9/main" objectType="CheckBox" fmlaLink="$T$49" lockText="1"/>
</file>

<file path=xl/ctrlProps/ctrlProp73.xml><?xml version="1.0" encoding="utf-8"?>
<formControlPr xmlns="http://schemas.microsoft.com/office/spreadsheetml/2009/9/main" objectType="CheckBox" fmlaLink="$T$48" lockText="1"/>
</file>

<file path=xl/ctrlProps/ctrlProp74.xml><?xml version="1.0" encoding="utf-8"?>
<formControlPr xmlns="http://schemas.microsoft.com/office/spreadsheetml/2009/9/main" objectType="CheckBox" fmlaLink="$R$49" lockText="1"/>
</file>

<file path=xl/ctrlProps/ctrlProp75.xml><?xml version="1.0" encoding="utf-8"?>
<formControlPr xmlns="http://schemas.microsoft.com/office/spreadsheetml/2009/9/main" objectType="CheckBox" fmlaLink="$R$33" lockText="1"/>
</file>

<file path=xl/ctrlProps/ctrlProp76.xml><?xml version="1.0" encoding="utf-8"?>
<formControlPr xmlns="http://schemas.microsoft.com/office/spreadsheetml/2009/9/main" objectType="CheckBox" fmlaLink="$V$43" lockText="1"/>
</file>

<file path=xl/ctrlProps/ctrlProp77.xml><?xml version="1.0" encoding="utf-8"?>
<formControlPr xmlns="http://schemas.microsoft.com/office/spreadsheetml/2009/9/main" objectType="CheckBox" fmlaLink="$R$50" lockText="1"/>
</file>

<file path=xl/ctrlProps/ctrlProp78.xml><?xml version="1.0" encoding="utf-8"?>
<formControlPr xmlns="http://schemas.microsoft.com/office/spreadsheetml/2009/9/main" objectType="CheckBox" fmlaLink="$W$48" lockText="1"/>
</file>

<file path=xl/ctrlProps/ctrlProp79.xml><?xml version="1.0" encoding="utf-8"?>
<formControlPr xmlns="http://schemas.microsoft.com/office/spreadsheetml/2009/9/main" objectType="CheckBox" fmlaLink="$N$46" lockText="1"/>
</file>

<file path=xl/ctrlProps/ctrlProp8.xml><?xml version="1.0" encoding="utf-8"?>
<formControlPr xmlns="http://schemas.microsoft.com/office/spreadsheetml/2009/9/main" objectType="CheckBox" fmlaLink="$T$50" lockText="1"/>
</file>

<file path=xl/ctrlProps/ctrlProp80.xml><?xml version="1.0" encoding="utf-8"?>
<formControlPr xmlns="http://schemas.microsoft.com/office/spreadsheetml/2009/9/main" objectType="CheckBox" fmlaLink="$P$48" lockText="1"/>
</file>

<file path=xl/ctrlProps/ctrlProp81.xml><?xml version="1.0" encoding="utf-8"?>
<formControlPr xmlns="http://schemas.microsoft.com/office/spreadsheetml/2009/9/main" objectType="CheckBox" fmlaLink="$R$51" lockText="1"/>
</file>

<file path=xl/ctrlProps/ctrlProp82.xml><?xml version="1.0" encoding="utf-8"?>
<formControlPr xmlns="http://schemas.microsoft.com/office/spreadsheetml/2009/9/main" objectType="CheckBox" fmlaLink="$R$52" lockText="1"/>
</file>

<file path=xl/ctrlProps/ctrlProp83.xml><?xml version="1.0" encoding="utf-8"?>
<formControlPr xmlns="http://schemas.microsoft.com/office/spreadsheetml/2009/9/main" objectType="CheckBox" fmlaLink="$P$51" lockText="1"/>
</file>

<file path=xl/ctrlProps/ctrlProp84.xml><?xml version="1.0" encoding="utf-8"?>
<formControlPr xmlns="http://schemas.microsoft.com/office/spreadsheetml/2009/9/main" objectType="CheckBox" fmlaLink="$P$52" lockText="1"/>
</file>

<file path=xl/ctrlProps/ctrlProp85.xml><?xml version="1.0" encoding="utf-8"?>
<formControlPr xmlns="http://schemas.microsoft.com/office/spreadsheetml/2009/9/main" objectType="CheckBox" fmlaLink="$N$48" lockText="1"/>
</file>

<file path=xl/ctrlProps/ctrlProp86.xml><?xml version="1.0" encoding="utf-8"?>
<formControlPr xmlns="http://schemas.microsoft.com/office/spreadsheetml/2009/9/main" objectType="CheckBox" fmlaLink="$T$51" lockText="1"/>
</file>

<file path=xl/ctrlProps/ctrlProp87.xml><?xml version="1.0" encoding="utf-8"?>
<formControlPr xmlns="http://schemas.microsoft.com/office/spreadsheetml/2009/9/main" objectType="CheckBox" fmlaLink="$R$45" lockText="1"/>
</file>

<file path=xl/ctrlProps/ctrlProp88.xml><?xml version="1.0" encoding="utf-8"?>
<formControlPr xmlns="http://schemas.microsoft.com/office/spreadsheetml/2009/9/main" objectType="CheckBox" fmlaLink="$X$45" lockText="1"/>
</file>

<file path=xl/ctrlProps/ctrlProp89.xml><?xml version="1.0" encoding="utf-8"?>
<formControlPr xmlns="http://schemas.microsoft.com/office/spreadsheetml/2009/9/main" objectType="CheckBox" fmlaLink="$S$45" lockText="1"/>
</file>

<file path=xl/ctrlProps/ctrlProp9.xml><?xml version="1.0" encoding="utf-8"?>
<formControlPr xmlns="http://schemas.microsoft.com/office/spreadsheetml/2009/9/main" objectType="CheckBox" fmlaLink="$S$26" lockText="1"/>
</file>

<file path=xl/ctrlProps/ctrlProp90.xml><?xml version="1.0" encoding="utf-8"?>
<formControlPr xmlns="http://schemas.microsoft.com/office/spreadsheetml/2009/9/main" objectType="CheckBox" fmlaLink="$T$45" lockText="1"/>
</file>

<file path=xl/ctrlProps/ctrlProp91.xml><?xml version="1.0" encoding="utf-8"?>
<formControlPr xmlns="http://schemas.microsoft.com/office/spreadsheetml/2009/9/main" objectType="CheckBox" fmlaLink="$V$45" lockText="1"/>
</file>

<file path=xl/ctrlProps/ctrlProp92.xml><?xml version="1.0" encoding="utf-8"?>
<formControlPr xmlns="http://schemas.microsoft.com/office/spreadsheetml/2009/9/main" objectType="CheckBox" fmlaLink="$S$46" lockText="1"/>
</file>

<file path=xl/ctrlProps/ctrlProp93.xml><?xml version="1.0" encoding="utf-8"?>
<formControlPr xmlns="http://schemas.microsoft.com/office/spreadsheetml/2009/9/main" objectType="CheckBox" fmlaLink="$T$46" lockText="1"/>
</file>

<file path=xl/ctrlProps/ctrlProp94.xml><?xml version="1.0" encoding="utf-8"?>
<formControlPr xmlns="http://schemas.microsoft.com/office/spreadsheetml/2009/9/main" objectType="CheckBox" fmlaLink="$W$46" lockText="1"/>
</file>

<file path=xl/ctrlProps/ctrlProp95.xml><?xml version="1.0" encoding="utf-8"?>
<formControlPr xmlns="http://schemas.microsoft.com/office/spreadsheetml/2009/9/main" objectType="CheckBox" fmlaLink="$W$45" lockText="1"/>
</file>

<file path=xl/ctrlProps/ctrlProp96.xml><?xml version="1.0" encoding="utf-8"?>
<formControlPr xmlns="http://schemas.microsoft.com/office/spreadsheetml/2009/9/main" objectType="CheckBox" fmlaLink="$X$46" lockText="1"/>
</file>

<file path=xl/ctrlProps/ctrlProp97.xml><?xml version="1.0" encoding="utf-8"?>
<formControlPr xmlns="http://schemas.microsoft.com/office/spreadsheetml/2009/9/main" objectType="CheckBox" fmlaLink="$R$46" lockText="1"/>
</file>

<file path=xl/ctrlProps/ctrlProp98.xml><?xml version="1.0" encoding="utf-8"?>
<formControlPr xmlns="http://schemas.microsoft.com/office/spreadsheetml/2009/9/main" objectType="CheckBox" fmlaLink="$Q$46" lockText="1"/>
</file>

<file path=xl/ctrlProps/ctrlProp99.xml><?xml version="1.0" encoding="utf-8"?>
<formControlPr xmlns="http://schemas.microsoft.com/office/spreadsheetml/2009/9/main" objectType="CheckBox" fmlaLink="$W$5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78335</xdr:colOff>
      <xdr:row>3</xdr:row>
      <xdr:rowOff>7328</xdr:rowOff>
    </xdr:from>
    <xdr:to>
      <xdr:col>3</xdr:col>
      <xdr:colOff>738186</xdr:colOff>
      <xdr:row>7</xdr:row>
      <xdr:rowOff>190501</xdr:rowOff>
    </xdr:to>
    <xdr:pic>
      <xdr:nvPicPr>
        <xdr:cNvPr id="2" name="Imagen 3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491" y="471672"/>
          <a:ext cx="2487461" cy="802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22</xdr:row>
          <xdr:rowOff>200025</xdr:rowOff>
        </xdr:from>
        <xdr:to>
          <xdr:col>10</xdr:col>
          <xdr:colOff>285750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MADURACIÓN PREMIUM. MÉTODO CROMOENOS ® (uva)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21</xdr:row>
          <xdr:rowOff>171450</xdr:rowOff>
        </xdr:from>
        <xdr:to>
          <xdr:col>4</xdr:col>
          <xdr:colOff>200025</xdr:colOff>
          <xdr:row>23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BÁSICO (vino)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161925</xdr:rowOff>
        </xdr:from>
        <xdr:to>
          <xdr:col>9</xdr:col>
          <xdr:colOff>190500</xdr:colOff>
          <xdr:row>23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MADURACIÓN BASICO (uva-mosto)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23</xdr:row>
          <xdr:rowOff>200025</xdr:rowOff>
        </xdr:from>
        <xdr:to>
          <xdr:col>4</xdr:col>
          <xdr:colOff>200025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MALOLÁCTICA (vino)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200025</xdr:rowOff>
        </xdr:from>
        <xdr:to>
          <xdr:col>4</xdr:col>
          <xdr:colOff>200025</xdr:colOff>
          <xdr:row>24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PREMIUM (vino)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24</xdr:row>
          <xdr:rowOff>190500</xdr:rowOff>
        </xdr:from>
        <xdr:to>
          <xdr:col>6</xdr:col>
          <xdr:colOff>238125</xdr:colOff>
          <xdr:row>26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ECOLÓGICO BÁSICO (Rgto. 203/2012 - 606/2009) SO2, pesticidas gases (200 residuos)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28</xdr:row>
          <xdr:rowOff>209550</xdr:rowOff>
        </xdr:from>
        <xdr:to>
          <xdr:col>3</xdr:col>
          <xdr:colOff>19050</xdr:colOff>
          <xdr:row>30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Acidez volátil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200025</xdr:rowOff>
        </xdr:from>
        <xdr:to>
          <xdr:col>9</xdr:col>
          <xdr:colOff>381000</xdr:colOff>
          <xdr:row>50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Aminas biógenas (HPLC)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190500</xdr:rowOff>
        </xdr:from>
        <xdr:to>
          <xdr:col>10</xdr:col>
          <xdr:colOff>476250</xdr:colOff>
          <xdr:row>26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ALÉRGENOS BÁSICO (Rgto 1169/2011) (Caseina, albumina, SO2)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46</xdr:row>
          <xdr:rowOff>152400</xdr:rowOff>
        </xdr:from>
        <xdr:to>
          <xdr:col>7</xdr:col>
          <xdr:colOff>304800</xdr:colOff>
          <xdr:row>48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Residuos de pesticidas C Gases-MS/MS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23</xdr:row>
          <xdr:rowOff>200025</xdr:rowOff>
        </xdr:from>
        <xdr:to>
          <xdr:col>9</xdr:col>
          <xdr:colOff>190500</xdr:colOff>
          <xdr:row>25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ANALISIS NUTRICIONAL (Rgto 1169/2011)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190500</xdr:rowOff>
        </xdr:from>
        <xdr:to>
          <xdr:col>10</xdr:col>
          <xdr:colOff>762000</xdr:colOff>
          <xdr:row>27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ALÉRGENOS COMPLETO (Rgto 1169/2011) (Caseina, albumina, lisozyma, SO2)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53</xdr:row>
          <xdr:rowOff>0</xdr:rowOff>
        </xdr:from>
        <xdr:to>
          <xdr:col>6</xdr:col>
          <xdr:colOff>266700</xdr:colOff>
          <xdr:row>54</xdr:row>
          <xdr:rowOff>47625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BÁSICO MICRO (Bacterias, levaduras, mohos)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52</xdr:row>
          <xdr:rowOff>180975</xdr:rowOff>
        </xdr:from>
        <xdr:to>
          <xdr:col>10</xdr:col>
          <xdr:colOff>762000</xdr:colOff>
          <xdr:row>54</xdr:row>
          <xdr:rowOff>47625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PCR LEVADURAS (Saccharomyces cerevisiae, Zygosaccharomyces, Brettanomyces)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55</xdr:row>
          <xdr:rowOff>209550</xdr:rowOff>
        </xdr:from>
        <xdr:to>
          <xdr:col>2</xdr:col>
          <xdr:colOff>428625</xdr:colOff>
          <xdr:row>57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totales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56</xdr:row>
          <xdr:rowOff>209550</xdr:rowOff>
        </xdr:from>
        <xdr:to>
          <xdr:col>2</xdr:col>
          <xdr:colOff>571500</xdr:colOff>
          <xdr:row>58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lacticas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55</xdr:row>
          <xdr:rowOff>200025</xdr:rowOff>
        </xdr:from>
        <xdr:to>
          <xdr:col>5</xdr:col>
          <xdr:colOff>762000</xdr:colOff>
          <xdr:row>57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lácticas (Oenococos oeni)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57</xdr:row>
          <xdr:rowOff>200025</xdr:rowOff>
        </xdr:from>
        <xdr:to>
          <xdr:col>3</xdr:col>
          <xdr:colOff>152400</xdr:colOff>
          <xdr:row>59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acéticas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209550</xdr:rowOff>
        </xdr:from>
        <xdr:to>
          <xdr:col>5</xdr:col>
          <xdr:colOff>742950</xdr:colOff>
          <xdr:row>58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Lacticas (Lactobacillus y Pediococus)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57</xdr:row>
          <xdr:rowOff>200025</xdr:rowOff>
        </xdr:from>
        <xdr:to>
          <xdr:col>5</xdr:col>
          <xdr:colOff>800100</xdr:colOff>
          <xdr:row>59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Bacterias coliformes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55</xdr:row>
          <xdr:rowOff>200025</xdr:rowOff>
        </xdr:from>
        <xdr:to>
          <xdr:col>8</xdr:col>
          <xdr:colOff>352425</xdr:colOff>
          <xdr:row>57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Levaduras totales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56</xdr:row>
          <xdr:rowOff>200025</xdr:rowOff>
        </xdr:from>
        <xdr:to>
          <xdr:col>8</xdr:col>
          <xdr:colOff>390525</xdr:colOff>
          <xdr:row>58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Levaduras No Saccharomyces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57</xdr:row>
          <xdr:rowOff>200025</xdr:rowOff>
        </xdr:from>
        <xdr:to>
          <xdr:col>8</xdr:col>
          <xdr:colOff>762000</xdr:colOff>
          <xdr:row>59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Brettanomyces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55</xdr:row>
          <xdr:rowOff>200025</xdr:rowOff>
        </xdr:from>
        <xdr:to>
          <xdr:col>10</xdr:col>
          <xdr:colOff>790575</xdr:colOff>
          <xdr:row>57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Hongos (mohos)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209550</xdr:rowOff>
        </xdr:from>
        <xdr:to>
          <xdr:col>10</xdr:col>
          <xdr:colOff>781050</xdr:colOff>
          <xdr:row>58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Aerobios a 30ºC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57</xdr:row>
          <xdr:rowOff>200025</xdr:rowOff>
        </xdr:from>
        <xdr:to>
          <xdr:col>10</xdr:col>
          <xdr:colOff>790575</xdr:colOff>
          <xdr:row>59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Staphilococcus aerus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53</xdr:row>
          <xdr:rowOff>209550</xdr:rowOff>
        </xdr:from>
        <xdr:to>
          <xdr:col>5</xdr:col>
          <xdr:colOff>857250</xdr:colOff>
          <xdr:row>55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PREMIUN MICRO (B. Lácticas, B. Acéticas, levaduras, mohos)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0</xdr:rowOff>
        </xdr:from>
        <xdr:to>
          <xdr:col>10</xdr:col>
          <xdr:colOff>828675</xdr:colOff>
          <xdr:row>55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PCR BACTERIAS (Lactobacillus, Oenococcus, Pediococcus spp; Acetobacter, Gluconobacter)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54</xdr:row>
          <xdr:rowOff>200025</xdr:rowOff>
        </xdr:from>
        <xdr:to>
          <xdr:col>8</xdr:col>
          <xdr:colOff>95250</xdr:colOff>
          <xdr:row>56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Observación al microscopio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209550</xdr:rowOff>
        </xdr:from>
        <xdr:to>
          <xdr:col>3</xdr:col>
          <xdr:colOff>133350</xdr:colOff>
          <xdr:row>56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Recuento en Cámara de Thoma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0</xdr:rowOff>
        </xdr:from>
        <xdr:to>
          <xdr:col>4</xdr:col>
          <xdr:colOff>47625</xdr:colOff>
          <xdr:row>45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Metales pesados (As, Cd, Pb, Zn)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43</xdr:row>
          <xdr:rowOff>190500</xdr:rowOff>
        </xdr:from>
        <xdr:to>
          <xdr:col>4</xdr:col>
          <xdr:colOff>838200</xdr:colOff>
          <xdr:row>45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Arsénico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40</xdr:row>
          <xdr:rowOff>190500</xdr:rowOff>
        </xdr:from>
        <xdr:to>
          <xdr:col>7</xdr:col>
          <xdr:colOff>838200</xdr:colOff>
          <xdr:row>42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Estabilidad materia colorante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39</xdr:row>
          <xdr:rowOff>200025</xdr:rowOff>
        </xdr:from>
        <xdr:to>
          <xdr:col>7</xdr:col>
          <xdr:colOff>838200</xdr:colOff>
          <xdr:row>41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Estabilidad proteica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41</xdr:row>
          <xdr:rowOff>190500</xdr:rowOff>
        </xdr:from>
        <xdr:to>
          <xdr:col>7</xdr:col>
          <xdr:colOff>904875</xdr:colOff>
          <xdr:row>43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Estabilidad oxidásica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39</xdr:row>
          <xdr:rowOff>0</xdr:rowOff>
        </xdr:from>
        <xdr:to>
          <xdr:col>7</xdr:col>
          <xdr:colOff>809625</xdr:colOff>
          <xdr:row>40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Estabilidad tartárica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39</xdr:row>
          <xdr:rowOff>200025</xdr:rowOff>
        </xdr:from>
        <xdr:to>
          <xdr:col>10</xdr:col>
          <xdr:colOff>619125</xdr:colOff>
          <xdr:row>41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CFLA Coeficiente filtrabilidad Lamothe Abbiet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38</xdr:row>
          <xdr:rowOff>161925</xdr:rowOff>
        </xdr:from>
        <xdr:to>
          <xdr:col>10</xdr:col>
          <xdr:colOff>742950</xdr:colOff>
          <xdr:row>40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Indice de colmatación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200025</xdr:rowOff>
        </xdr:from>
        <xdr:to>
          <xdr:col>10</xdr:col>
          <xdr:colOff>762000</xdr:colOff>
          <xdr:row>30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Densidad 20/20 (refractomet)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29</xdr:row>
          <xdr:rowOff>200025</xdr:rowOff>
        </xdr:from>
        <xdr:to>
          <xdr:col>10</xdr:col>
          <xdr:colOff>571500</xdr:colOff>
          <xdr:row>31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Brix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28</xdr:row>
          <xdr:rowOff>0</xdr:rowOff>
        </xdr:from>
        <xdr:to>
          <xdr:col>10</xdr:col>
          <xdr:colOff>809625</xdr:colOff>
          <xdr:row>29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Masa volúmica (refractometria)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200025</xdr:rowOff>
        </xdr:from>
        <xdr:to>
          <xdr:col>3</xdr:col>
          <xdr:colOff>19050</xdr:colOff>
          <xdr:row>31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Acido acético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32</xdr:row>
          <xdr:rowOff>9525</xdr:rowOff>
        </xdr:from>
        <xdr:to>
          <xdr:col>3</xdr:col>
          <xdr:colOff>9525</xdr:colOff>
          <xdr:row>33</xdr:row>
          <xdr:rowOff>38100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glucónico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35</xdr:row>
          <xdr:rowOff>19050</xdr:rowOff>
        </xdr:from>
        <xdr:to>
          <xdr:col>3</xdr:col>
          <xdr:colOff>9525</xdr:colOff>
          <xdr:row>36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D-Láctico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34</xdr:row>
          <xdr:rowOff>0</xdr:rowOff>
        </xdr:from>
        <xdr:to>
          <xdr:col>3</xdr:col>
          <xdr:colOff>66675</xdr:colOff>
          <xdr:row>35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L-Láctico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33</xdr:row>
          <xdr:rowOff>0</xdr:rowOff>
        </xdr:from>
        <xdr:to>
          <xdr:col>4</xdr:col>
          <xdr:colOff>723900</xdr:colOff>
          <xdr:row>34</xdr:row>
          <xdr:rowOff>19050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Densidad 20/20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27</xdr:row>
          <xdr:rowOff>161925</xdr:rowOff>
        </xdr:from>
        <xdr:to>
          <xdr:col>3</xdr:col>
          <xdr:colOff>114300</xdr:colOff>
          <xdr:row>29</xdr:row>
          <xdr:rowOff>19050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Acidez total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0</xdr:rowOff>
        </xdr:from>
        <xdr:to>
          <xdr:col>4</xdr:col>
          <xdr:colOff>828675</xdr:colOff>
          <xdr:row>35</xdr:row>
          <xdr:rowOff>19050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libre (colorimetria)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31</xdr:row>
          <xdr:rowOff>200025</xdr:rowOff>
        </xdr:from>
        <xdr:to>
          <xdr:col>10</xdr:col>
          <xdr:colOff>714375</xdr:colOff>
          <xdr:row>33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Azúcares totales (mosto)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32</xdr:row>
          <xdr:rowOff>200025</xdr:rowOff>
        </xdr:from>
        <xdr:to>
          <xdr:col>10</xdr:col>
          <xdr:colOff>647700</xdr:colOff>
          <xdr:row>34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Nitrógeno amínico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33</xdr:row>
          <xdr:rowOff>200025</xdr:rowOff>
        </xdr:from>
        <xdr:to>
          <xdr:col>10</xdr:col>
          <xdr:colOff>666750</xdr:colOff>
          <xdr:row>35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Nitrogeno amónico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30</xdr:row>
          <xdr:rowOff>200025</xdr:rowOff>
        </xdr:from>
        <xdr:to>
          <xdr:col>10</xdr:col>
          <xdr:colOff>695325</xdr:colOff>
          <xdr:row>32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baumé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34</xdr:row>
          <xdr:rowOff>200025</xdr:rowOff>
        </xdr:from>
        <xdr:to>
          <xdr:col>10</xdr:col>
          <xdr:colOff>714375</xdr:colOff>
          <xdr:row>36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NFA nitrogeno asimilable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41</xdr:row>
          <xdr:rowOff>209550</xdr:rowOff>
        </xdr:from>
        <xdr:to>
          <xdr:col>4</xdr:col>
          <xdr:colOff>904875</xdr:colOff>
          <xdr:row>43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Folin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39</xdr:row>
          <xdr:rowOff>200025</xdr:rowOff>
        </xdr:from>
        <xdr:to>
          <xdr:col>5</xdr:col>
          <xdr:colOff>238125</xdr:colOff>
          <xdr:row>41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Taninos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40</xdr:row>
          <xdr:rowOff>200025</xdr:rowOff>
        </xdr:from>
        <xdr:to>
          <xdr:col>5</xdr:col>
          <xdr:colOff>428625</xdr:colOff>
          <xdr:row>42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Tonalidad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41</xdr:row>
          <xdr:rowOff>190500</xdr:rowOff>
        </xdr:from>
        <xdr:to>
          <xdr:col>3</xdr:col>
          <xdr:colOff>762000</xdr:colOff>
          <xdr:row>43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Gelatina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41</xdr:row>
          <xdr:rowOff>200025</xdr:rowOff>
        </xdr:from>
        <xdr:to>
          <xdr:col>5</xdr:col>
          <xdr:colOff>742950</xdr:colOff>
          <xdr:row>43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HCl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41</xdr:row>
          <xdr:rowOff>190500</xdr:rowOff>
        </xdr:from>
        <xdr:to>
          <xdr:col>3</xdr:col>
          <xdr:colOff>28575</xdr:colOff>
          <xdr:row>42</xdr:row>
          <xdr:rowOff>209550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Polimerizacion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40</xdr:row>
          <xdr:rowOff>209550</xdr:rowOff>
        </xdr:from>
        <xdr:to>
          <xdr:col>2</xdr:col>
          <xdr:colOff>809625</xdr:colOff>
          <xdr:row>42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Catequinas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209550</xdr:rowOff>
        </xdr:from>
        <xdr:to>
          <xdr:col>2</xdr:col>
          <xdr:colOff>809625</xdr:colOff>
          <xdr:row>41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IPT (Indice Polifenoles Totales)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39</xdr:row>
          <xdr:rowOff>0</xdr:rowOff>
        </xdr:from>
        <xdr:to>
          <xdr:col>5</xdr:col>
          <xdr:colOff>333375</xdr:colOff>
          <xdr:row>40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Antocianos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39</xdr:row>
          <xdr:rowOff>0</xdr:rowOff>
        </xdr:from>
        <xdr:to>
          <xdr:col>3</xdr:col>
          <xdr:colOff>0</xdr:colOff>
          <xdr:row>40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Color (420+520+620)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25</xdr:row>
          <xdr:rowOff>190500</xdr:rowOff>
        </xdr:from>
        <xdr:to>
          <xdr:col>5</xdr:col>
          <xdr:colOff>771525</xdr:colOff>
          <xdr:row>27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ECOLÓGICO COMPLETO (Rgto. 203/2012 - 606/2009) (SO2, pesticidas gases+liquidos)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219075</xdr:rowOff>
        </xdr:from>
        <xdr:to>
          <xdr:col>4</xdr:col>
          <xdr:colOff>762000</xdr:colOff>
          <xdr:row>30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Azucares reductores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31</xdr:row>
          <xdr:rowOff>0</xdr:rowOff>
        </xdr:from>
        <xdr:to>
          <xdr:col>6</xdr:col>
          <xdr:colOff>714375</xdr:colOff>
          <xdr:row>32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Ferrocianuro en disolución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219075</xdr:rowOff>
        </xdr:from>
        <xdr:to>
          <xdr:col>8</xdr:col>
          <xdr:colOff>838200</xdr:colOff>
          <xdr:row>37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Sulfatos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40</xdr:row>
          <xdr:rowOff>200025</xdr:rowOff>
        </xdr:from>
        <xdr:to>
          <xdr:col>10</xdr:col>
          <xdr:colOff>476250</xdr:colOff>
          <xdr:row>42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Estudio de estabilidad (dosificación aditivos)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49</xdr:row>
          <xdr:rowOff>200025</xdr:rowOff>
        </xdr:from>
        <xdr:to>
          <xdr:col>3</xdr:col>
          <xdr:colOff>19050</xdr:colOff>
          <xdr:row>51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Acetoína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48</xdr:row>
          <xdr:rowOff>200025</xdr:rowOff>
        </xdr:from>
        <xdr:to>
          <xdr:col>2</xdr:col>
          <xdr:colOff>809625</xdr:colOff>
          <xdr:row>50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Metanol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209550</xdr:rowOff>
        </xdr:from>
        <xdr:to>
          <xdr:col>2</xdr:col>
          <xdr:colOff>790575</xdr:colOff>
          <xdr:row>49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Etanol (0% alcohol)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200025</xdr:rowOff>
        </xdr:from>
        <xdr:to>
          <xdr:col>9</xdr:col>
          <xdr:colOff>381000</xdr:colOff>
          <xdr:row>49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Histamina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200025</xdr:rowOff>
        </xdr:from>
        <xdr:to>
          <xdr:col>9</xdr:col>
          <xdr:colOff>523875</xdr:colOff>
          <xdr:row>48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Ocratoxina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47</xdr:row>
          <xdr:rowOff>200025</xdr:rowOff>
        </xdr:from>
        <xdr:to>
          <xdr:col>7</xdr:col>
          <xdr:colOff>476250</xdr:colOff>
          <xdr:row>49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Residuos de pesticidas C Líquidos-MS/MS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32</xdr:row>
          <xdr:rowOff>0</xdr:rowOff>
        </xdr:from>
        <xdr:to>
          <xdr:col>7</xdr:col>
          <xdr:colOff>9525</xdr:colOff>
          <xdr:row>33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Ferrocianuro en suspensión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41</xdr:row>
          <xdr:rowOff>190500</xdr:rowOff>
        </xdr:from>
        <xdr:to>
          <xdr:col>10</xdr:col>
          <xdr:colOff>571500</xdr:colOff>
          <xdr:row>43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Estudio del precipitado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49</xdr:row>
          <xdr:rowOff>0</xdr:rowOff>
        </xdr:from>
        <xdr:to>
          <xdr:col>7</xdr:col>
          <xdr:colOff>400050</xdr:colOff>
          <xdr:row>50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Etilfenoles (4-etilfenol y 4-etilguayacol)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152400</xdr:rowOff>
        </xdr:from>
        <xdr:to>
          <xdr:col>10</xdr:col>
          <xdr:colOff>742950</xdr:colOff>
          <xdr:row>48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Caseína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190500</xdr:rowOff>
        </xdr:from>
        <xdr:to>
          <xdr:col>4</xdr:col>
          <xdr:colOff>19050</xdr:colOff>
          <xdr:row>46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Metales pesados (Fe, Cu, As, Cd, Pb, Zn)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142875</xdr:rowOff>
        </xdr:from>
        <xdr:to>
          <xdr:col>4</xdr:col>
          <xdr:colOff>238125</xdr:colOff>
          <xdr:row>48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Carbamato de etilo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50</xdr:row>
          <xdr:rowOff>0</xdr:rowOff>
        </xdr:from>
        <xdr:to>
          <xdr:col>7</xdr:col>
          <xdr:colOff>400050</xdr:colOff>
          <xdr:row>51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Aromas fermentativos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51</xdr:row>
          <xdr:rowOff>0</xdr:rowOff>
        </xdr:from>
        <xdr:to>
          <xdr:col>7</xdr:col>
          <xdr:colOff>400050</xdr:colOff>
          <xdr:row>52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Aromas de madera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0</xdr:rowOff>
        </xdr:from>
        <xdr:to>
          <xdr:col>4</xdr:col>
          <xdr:colOff>571500</xdr:colOff>
          <xdr:row>51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Anisoles y fenoles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190500</xdr:rowOff>
        </xdr:from>
        <xdr:to>
          <xdr:col>4</xdr:col>
          <xdr:colOff>762000</xdr:colOff>
          <xdr:row>52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Alcoholes superiores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0</xdr:rowOff>
        </xdr:from>
        <xdr:to>
          <xdr:col>3</xdr:col>
          <xdr:colOff>19050</xdr:colOff>
          <xdr:row>48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Acetaldehído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209550</xdr:rowOff>
        </xdr:from>
        <xdr:to>
          <xdr:col>9</xdr:col>
          <xdr:colOff>333375</xdr:colOff>
          <xdr:row>51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Resveratrol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0</xdr:rowOff>
        </xdr:from>
        <xdr:to>
          <xdr:col>5</xdr:col>
          <xdr:colOff>847725</xdr:colOff>
          <xdr:row>45</xdr:row>
          <xdr:rowOff>47625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Estaño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43</xdr:row>
          <xdr:rowOff>190500</xdr:rowOff>
        </xdr:from>
        <xdr:to>
          <xdr:col>10</xdr:col>
          <xdr:colOff>742950</xdr:colOff>
          <xdr:row>45</xdr:row>
          <xdr:rowOff>47625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Hierro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43</xdr:row>
          <xdr:rowOff>152400</xdr:rowOff>
        </xdr:from>
        <xdr:to>
          <xdr:col>6</xdr:col>
          <xdr:colOff>695325</xdr:colOff>
          <xdr:row>45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Cadmio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43</xdr:row>
          <xdr:rowOff>190500</xdr:rowOff>
        </xdr:from>
        <xdr:to>
          <xdr:col>7</xdr:col>
          <xdr:colOff>695325</xdr:colOff>
          <xdr:row>45</xdr:row>
          <xdr:rowOff>47625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Calcio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43</xdr:row>
          <xdr:rowOff>190500</xdr:rowOff>
        </xdr:from>
        <xdr:to>
          <xdr:col>8</xdr:col>
          <xdr:colOff>695325</xdr:colOff>
          <xdr:row>45</xdr:row>
          <xdr:rowOff>47625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Cobre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44</xdr:row>
          <xdr:rowOff>190500</xdr:rowOff>
        </xdr:from>
        <xdr:to>
          <xdr:col>6</xdr:col>
          <xdr:colOff>695325</xdr:colOff>
          <xdr:row>46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Plomo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44</xdr:row>
          <xdr:rowOff>190500</xdr:rowOff>
        </xdr:from>
        <xdr:to>
          <xdr:col>7</xdr:col>
          <xdr:colOff>695325</xdr:colOff>
          <xdr:row>46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Potasio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44</xdr:row>
          <xdr:rowOff>190500</xdr:rowOff>
        </xdr:from>
        <xdr:to>
          <xdr:col>9</xdr:col>
          <xdr:colOff>676275</xdr:colOff>
          <xdr:row>46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Litio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43</xdr:row>
          <xdr:rowOff>190500</xdr:rowOff>
        </xdr:from>
        <xdr:to>
          <xdr:col>9</xdr:col>
          <xdr:colOff>695325</xdr:colOff>
          <xdr:row>45</xdr:row>
          <xdr:rowOff>47625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Cromo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44</xdr:row>
          <xdr:rowOff>200025</xdr:rowOff>
        </xdr:from>
        <xdr:to>
          <xdr:col>24</xdr:col>
          <xdr:colOff>409575</xdr:colOff>
          <xdr:row>46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Zinc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0</xdr:rowOff>
        </xdr:from>
        <xdr:to>
          <xdr:col>5</xdr:col>
          <xdr:colOff>809625</xdr:colOff>
          <xdr:row>46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Mercurio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45</xdr:row>
          <xdr:rowOff>9525</xdr:rowOff>
        </xdr:from>
        <xdr:to>
          <xdr:col>5</xdr:col>
          <xdr:colOff>0</xdr:colOff>
          <xdr:row>46</xdr:row>
          <xdr:rowOff>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Magnesio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0</xdr:rowOff>
        </xdr:from>
        <xdr:to>
          <xdr:col>10</xdr:col>
          <xdr:colOff>714375</xdr:colOff>
          <xdr:row>50</xdr:row>
          <xdr:rowOff>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Lisozyma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49</xdr:row>
          <xdr:rowOff>209550</xdr:rowOff>
        </xdr:from>
        <xdr:to>
          <xdr:col>10</xdr:col>
          <xdr:colOff>695325</xdr:colOff>
          <xdr:row>51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Ftalatos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209550</xdr:rowOff>
        </xdr:from>
        <xdr:to>
          <xdr:col>8</xdr:col>
          <xdr:colOff>809625</xdr:colOff>
          <xdr:row>52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Bisfenol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47</xdr:row>
          <xdr:rowOff>190500</xdr:rowOff>
        </xdr:from>
        <xdr:to>
          <xdr:col>4</xdr:col>
          <xdr:colOff>238125</xdr:colOff>
          <xdr:row>49</xdr:row>
          <xdr:rowOff>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Esteres totales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200025</xdr:rowOff>
        </xdr:from>
        <xdr:to>
          <xdr:col>4</xdr:col>
          <xdr:colOff>238125</xdr:colOff>
          <xdr:row>50</xdr:row>
          <xdr:rowOff>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Hidroximetilfurfural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44</xdr:row>
          <xdr:rowOff>190500</xdr:rowOff>
        </xdr:from>
        <xdr:to>
          <xdr:col>8</xdr:col>
          <xdr:colOff>695325</xdr:colOff>
          <xdr:row>46</xdr:row>
          <xdr:rowOff>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50</xdr:row>
          <xdr:rowOff>209550</xdr:rowOff>
        </xdr:from>
        <xdr:to>
          <xdr:col>10</xdr:col>
          <xdr:colOff>809625</xdr:colOff>
          <xdr:row>52</xdr:row>
          <xdr:rowOff>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Glicoles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209550</xdr:rowOff>
        </xdr:from>
        <xdr:to>
          <xdr:col>3</xdr:col>
          <xdr:colOff>19050</xdr:colOff>
          <xdr:row>52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Sal (NaCl)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47</xdr:row>
          <xdr:rowOff>200025</xdr:rowOff>
        </xdr:from>
        <xdr:to>
          <xdr:col>10</xdr:col>
          <xdr:colOff>809625</xdr:colOff>
          <xdr:row>49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Albúmina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30</xdr:row>
          <xdr:rowOff>209550</xdr:rowOff>
        </xdr:from>
        <xdr:to>
          <xdr:col>3</xdr:col>
          <xdr:colOff>19050</xdr:colOff>
          <xdr:row>32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cítrico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28</xdr:row>
          <xdr:rowOff>0</xdr:rowOff>
        </xdr:from>
        <xdr:to>
          <xdr:col>4</xdr:col>
          <xdr:colOff>904875</xdr:colOff>
          <xdr:row>29</xdr:row>
          <xdr:rowOff>9525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tartárico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9525</xdr:rowOff>
        </xdr:from>
        <xdr:to>
          <xdr:col>3</xdr:col>
          <xdr:colOff>38100</xdr:colOff>
          <xdr:row>34</xdr:row>
          <xdr:rowOff>19050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L-Málico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36</xdr:row>
          <xdr:rowOff>0</xdr:rowOff>
        </xdr:from>
        <xdr:to>
          <xdr:col>3</xdr:col>
          <xdr:colOff>152400</xdr:colOff>
          <xdr:row>37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sórbico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37</xdr:row>
          <xdr:rowOff>0</xdr:rowOff>
        </xdr:from>
        <xdr:to>
          <xdr:col>3</xdr:col>
          <xdr:colOff>152400</xdr:colOff>
          <xdr:row>38</xdr:row>
          <xdr:rowOff>19050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benzoico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29</xdr:row>
          <xdr:rowOff>219075</xdr:rowOff>
        </xdr:from>
        <xdr:to>
          <xdr:col>5</xdr:col>
          <xdr:colOff>19050</xdr:colOff>
          <xdr:row>31</xdr:row>
          <xdr:rowOff>9525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Azucares totales (previa inversión)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35</xdr:row>
          <xdr:rowOff>219075</xdr:rowOff>
        </xdr:from>
        <xdr:to>
          <xdr:col>10</xdr:col>
          <xdr:colOff>790575</xdr:colOff>
          <xdr:row>37</xdr:row>
          <xdr:rowOff>19050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libre (mosto)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36</xdr:row>
          <xdr:rowOff>219075</xdr:rowOff>
        </xdr:from>
        <xdr:to>
          <xdr:col>10</xdr:col>
          <xdr:colOff>819150</xdr:colOff>
          <xdr:row>38</xdr:row>
          <xdr:rowOff>19050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total (mosto)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34</xdr:row>
          <xdr:rowOff>9525</xdr:rowOff>
        </xdr:from>
        <xdr:to>
          <xdr:col>8</xdr:col>
          <xdr:colOff>114300</xdr:colOff>
          <xdr:row>35</xdr:row>
          <xdr:rowOff>9525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31</xdr:row>
          <xdr:rowOff>9525</xdr:rowOff>
        </xdr:from>
        <xdr:to>
          <xdr:col>4</xdr:col>
          <xdr:colOff>495300</xdr:colOff>
          <xdr:row>32</xdr:row>
          <xdr:rowOff>9525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Cenizas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32</xdr:row>
          <xdr:rowOff>9525</xdr:rowOff>
        </xdr:from>
        <xdr:to>
          <xdr:col>4</xdr:col>
          <xdr:colOff>790575</xdr:colOff>
          <xdr:row>33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Cloruros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0</xdr:rowOff>
        </xdr:from>
        <xdr:to>
          <xdr:col>4</xdr:col>
          <xdr:colOff>800100</xdr:colOff>
          <xdr:row>36</xdr:row>
          <xdr:rowOff>19050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total (colorimetría)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9525</xdr:rowOff>
        </xdr:from>
        <xdr:to>
          <xdr:col>4</xdr:col>
          <xdr:colOff>714375</xdr:colOff>
          <xdr:row>37</xdr:row>
          <xdr:rowOff>38100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libre (Paul)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0</xdr:rowOff>
        </xdr:from>
        <xdr:to>
          <xdr:col>4</xdr:col>
          <xdr:colOff>762000</xdr:colOff>
          <xdr:row>38</xdr:row>
          <xdr:rowOff>19050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azufre total (Paul)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30</xdr:row>
          <xdr:rowOff>9525</xdr:rowOff>
        </xdr:from>
        <xdr:to>
          <xdr:col>8</xdr:col>
          <xdr:colOff>666750</xdr:colOff>
          <xdr:row>31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alc. Total (destilación)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30</xdr:row>
          <xdr:rowOff>0</xdr:rowOff>
        </xdr:from>
        <xdr:to>
          <xdr:col>6</xdr:col>
          <xdr:colOff>685800</xdr:colOff>
          <xdr:row>31</xdr:row>
          <xdr:rowOff>19050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Extracto seco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28</xdr:row>
          <xdr:rowOff>0</xdr:rowOff>
        </xdr:from>
        <xdr:to>
          <xdr:col>6</xdr:col>
          <xdr:colOff>733425</xdr:colOff>
          <xdr:row>29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Carbono (Presión)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29</xdr:row>
          <xdr:rowOff>0</xdr:rowOff>
        </xdr:from>
        <xdr:to>
          <xdr:col>6</xdr:col>
          <xdr:colOff>733425</xdr:colOff>
          <xdr:row>30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Carbono (Disuelto)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34</xdr:row>
          <xdr:rowOff>9525</xdr:rowOff>
        </xdr:from>
        <xdr:to>
          <xdr:col>6</xdr:col>
          <xdr:colOff>581025</xdr:colOff>
          <xdr:row>35</xdr:row>
          <xdr:rowOff>38100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Fosfatos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33</xdr:row>
          <xdr:rowOff>0</xdr:rowOff>
        </xdr:from>
        <xdr:to>
          <xdr:col>6</xdr:col>
          <xdr:colOff>590550</xdr:colOff>
          <xdr:row>34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Fluoruros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9525</xdr:rowOff>
        </xdr:from>
        <xdr:to>
          <xdr:col>6</xdr:col>
          <xdr:colOff>590550</xdr:colOff>
          <xdr:row>36</xdr:row>
          <xdr:rowOff>19050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Glicerina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219075</xdr:rowOff>
        </xdr:from>
        <xdr:to>
          <xdr:col>6</xdr:col>
          <xdr:colOff>742950</xdr:colOff>
          <xdr:row>37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Glucosa+fructosa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28</xdr:row>
          <xdr:rowOff>9525</xdr:rowOff>
        </xdr:from>
        <xdr:to>
          <xdr:col>8</xdr:col>
          <xdr:colOff>666750</xdr:colOff>
          <xdr:row>29</xdr:row>
          <xdr:rowOff>38100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alcohólico (destilación)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29</xdr:row>
          <xdr:rowOff>9525</xdr:rowOff>
        </xdr:from>
        <xdr:to>
          <xdr:col>8</xdr:col>
          <xdr:colOff>647700</xdr:colOff>
          <xdr:row>30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alcoholico (NIR)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0</xdr:rowOff>
        </xdr:from>
        <xdr:to>
          <xdr:col>6</xdr:col>
          <xdr:colOff>733425</xdr:colOff>
          <xdr:row>38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SIN ALCOHOL (destilac)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31</xdr:row>
          <xdr:rowOff>9525</xdr:rowOff>
        </xdr:from>
        <xdr:to>
          <xdr:col>8</xdr:col>
          <xdr:colOff>647700</xdr:colOff>
          <xdr:row>32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Grado alc. Total (NIR)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9525</xdr:rowOff>
        </xdr:from>
        <xdr:to>
          <xdr:col>8</xdr:col>
          <xdr:colOff>647700</xdr:colOff>
          <xdr:row>33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Masa volúmica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32</xdr:row>
          <xdr:rowOff>219075</xdr:rowOff>
        </xdr:from>
        <xdr:to>
          <xdr:col>8</xdr:col>
          <xdr:colOff>514350</xdr:colOff>
          <xdr:row>34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Oxígeno disuelto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37</xdr:row>
          <xdr:rowOff>0</xdr:rowOff>
        </xdr:from>
        <xdr:to>
          <xdr:col>8</xdr:col>
          <xdr:colOff>933450</xdr:colOff>
          <xdr:row>38</xdr:row>
          <xdr:rowOff>9525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Turbidez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9525</xdr:rowOff>
        </xdr:from>
        <xdr:to>
          <xdr:col>8</xdr:col>
          <xdr:colOff>704850</xdr:colOff>
          <xdr:row>36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Sacarosa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38" Type="http://schemas.openxmlformats.org/officeDocument/2006/relationships/ctrlProp" Target="../ctrlProps/ctrlProp134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34" Type="http://schemas.openxmlformats.org/officeDocument/2006/relationships/ctrlProp" Target="../ctrlProps/ctrlProp130.xml"/><Relationship Id="rId139" Type="http://schemas.openxmlformats.org/officeDocument/2006/relationships/ctrlProp" Target="../ctrlProps/ctrlProp13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16" Type="http://schemas.openxmlformats.org/officeDocument/2006/relationships/ctrlProp" Target="../ctrlProps/ctrlProp112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137" Type="http://schemas.openxmlformats.org/officeDocument/2006/relationships/ctrlProp" Target="../ctrlProps/ctrlProp13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40" Type="http://schemas.openxmlformats.org/officeDocument/2006/relationships/ctrlProp" Target="../ctrlProps/ctrlProp136.xml"/><Relationship Id="rId1" Type="http://schemas.openxmlformats.org/officeDocument/2006/relationships/hyperlink" Target="http://www.centrolab.es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G75"/>
  <sheetViews>
    <sheetView tabSelected="1" view="pageBreakPreview" topLeftCell="A13" zoomScaleSheetLayoutView="100" workbookViewId="0">
      <selection activeCell="B22" sqref="B22:K22"/>
    </sheetView>
  </sheetViews>
  <sheetFormatPr baseColWidth="10" defaultRowHeight="15" x14ac:dyDescent="0.25"/>
  <cols>
    <col min="1" max="1" width="1.5703125" style="13" customWidth="1"/>
    <col min="2" max="2" width="13.28515625" style="13" customWidth="1"/>
    <col min="3" max="3" width="12.5703125" style="13" customWidth="1"/>
    <col min="4" max="4" width="14.140625" style="13" customWidth="1"/>
    <col min="5" max="5" width="13.7109375" style="13" customWidth="1"/>
    <col min="6" max="6" width="13.140625" style="13" customWidth="1"/>
    <col min="7" max="7" width="12.28515625" style="13" customWidth="1"/>
    <col min="8" max="9" width="14.140625" style="13" customWidth="1"/>
    <col min="10" max="10" width="13.140625" style="13" customWidth="1"/>
    <col min="11" max="11" width="12.5703125" style="13" customWidth="1"/>
    <col min="12" max="12" width="0.7109375" style="13" customWidth="1"/>
    <col min="13" max="13" width="3.140625" style="13" customWidth="1"/>
    <col min="14" max="24" width="7" style="13" hidden="1" customWidth="1"/>
    <col min="25" max="26" width="11.42578125" style="13" customWidth="1"/>
    <col min="27" max="16384" width="11.42578125" style="13"/>
  </cols>
  <sheetData>
    <row r="3" spans="1:33" ht="6.75" customHeight="1" x14ac:dyDescent="0.2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2"/>
    </row>
    <row r="4" spans="1:33" ht="18" customHeight="1" x14ac:dyDescent="0.25">
      <c r="A4" s="110"/>
      <c r="B4" s="110"/>
      <c r="C4" s="110"/>
      <c r="D4" s="110"/>
      <c r="E4" s="156" t="s">
        <v>160</v>
      </c>
      <c r="F4" s="156"/>
      <c r="G4" s="156"/>
      <c r="H4" s="156"/>
      <c r="I4" s="156"/>
      <c r="J4" s="156"/>
      <c r="K4" s="156"/>
      <c r="L4" s="110"/>
    </row>
    <row r="5" spans="1:33" ht="10.5" customHeight="1" x14ac:dyDescent="0.25">
      <c r="A5" s="110"/>
      <c r="B5" s="110"/>
      <c r="C5" s="110"/>
      <c r="D5" s="110"/>
      <c r="E5" s="156"/>
      <c r="F5" s="156"/>
      <c r="G5" s="156"/>
      <c r="H5" s="156"/>
      <c r="I5" s="156"/>
      <c r="J5" s="156"/>
      <c r="K5" s="156"/>
      <c r="L5" s="110"/>
    </row>
    <row r="6" spans="1:33" ht="10.5" customHeight="1" x14ac:dyDescent="0.25">
      <c r="A6" s="110"/>
      <c r="B6" s="110"/>
      <c r="C6" s="110"/>
      <c r="D6" s="110"/>
      <c r="E6" s="156"/>
      <c r="F6" s="156"/>
      <c r="G6" s="156"/>
      <c r="H6" s="156"/>
      <c r="I6" s="156"/>
      <c r="J6" s="156"/>
      <c r="K6" s="156"/>
      <c r="L6" s="110"/>
    </row>
    <row r="7" spans="1:33" ht="10.5" customHeight="1" x14ac:dyDescent="0.25">
      <c r="A7" s="110"/>
      <c r="B7" s="110"/>
      <c r="C7" s="110"/>
      <c r="D7" s="110"/>
      <c r="E7" s="156"/>
      <c r="F7" s="156"/>
      <c r="G7" s="156"/>
      <c r="H7" s="156"/>
      <c r="I7" s="156"/>
      <c r="J7" s="156"/>
      <c r="K7" s="156"/>
      <c r="L7" s="110"/>
      <c r="M7" s="12"/>
    </row>
    <row r="8" spans="1:33" ht="17.25" customHeight="1" thickBot="1" x14ac:dyDescent="0.3">
      <c r="A8" s="110"/>
      <c r="B8" s="110"/>
      <c r="C8" s="110"/>
      <c r="D8" s="110"/>
      <c r="E8" s="156"/>
      <c r="F8" s="156"/>
      <c r="G8" s="156"/>
      <c r="H8" s="156"/>
      <c r="I8" s="156"/>
      <c r="J8" s="156"/>
      <c r="K8" s="156"/>
      <c r="L8" s="110"/>
      <c r="M8" s="12"/>
    </row>
    <row r="9" spans="1:33" ht="10.5" customHeight="1" x14ac:dyDescent="0.25">
      <c r="A9" s="110"/>
      <c r="B9" s="127" t="s">
        <v>8</v>
      </c>
      <c r="C9" s="127"/>
      <c r="D9" s="159" t="s">
        <v>181</v>
      </c>
      <c r="E9" s="160"/>
      <c r="F9" s="165"/>
      <c r="G9" s="166"/>
      <c r="H9" s="154"/>
      <c r="I9" s="143" t="s">
        <v>176</v>
      </c>
      <c r="J9" s="146"/>
      <c r="K9" s="147"/>
      <c r="L9" s="110"/>
      <c r="M9" s="12"/>
    </row>
    <row r="10" spans="1:33" ht="10.5" customHeight="1" x14ac:dyDescent="0.25">
      <c r="A10" s="110"/>
      <c r="B10" s="127" t="s">
        <v>0</v>
      </c>
      <c r="C10" s="127"/>
      <c r="D10" s="161"/>
      <c r="E10" s="162"/>
      <c r="F10" s="167"/>
      <c r="G10" s="168"/>
      <c r="H10" s="154"/>
      <c r="I10" s="144"/>
      <c r="J10" s="148"/>
      <c r="K10" s="149"/>
      <c r="L10" s="110"/>
      <c r="M10" s="12"/>
    </row>
    <row r="11" spans="1:33" ht="10.5" customHeight="1" x14ac:dyDescent="0.25">
      <c r="A11" s="110"/>
      <c r="B11" s="127" t="s">
        <v>9</v>
      </c>
      <c r="C11" s="127"/>
      <c r="D11" s="144" t="s">
        <v>182</v>
      </c>
      <c r="E11" s="163"/>
      <c r="F11" s="167"/>
      <c r="G11" s="168"/>
      <c r="H11" s="154"/>
      <c r="I11" s="144" t="s">
        <v>175</v>
      </c>
      <c r="J11" s="150"/>
      <c r="K11" s="151"/>
      <c r="L11" s="110"/>
    </row>
    <row r="12" spans="1:33" s="21" customFormat="1" ht="12.75" customHeight="1" thickBot="1" x14ac:dyDescent="0.3">
      <c r="A12" s="110"/>
      <c r="B12" s="157" t="s">
        <v>180</v>
      </c>
      <c r="C12" s="158"/>
      <c r="D12" s="145"/>
      <c r="E12" s="164"/>
      <c r="F12" s="169"/>
      <c r="G12" s="170"/>
      <c r="H12" s="154"/>
      <c r="I12" s="145"/>
      <c r="J12" s="152"/>
      <c r="K12" s="153"/>
      <c r="L12" s="110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s="14" customFormat="1" ht="8.25" customHeight="1" thickBot="1" x14ac:dyDescent="0.3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2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ht="21.75" customHeight="1" thickBot="1" x14ac:dyDescent="0.3">
      <c r="A14" s="110"/>
      <c r="B14" s="28" t="s">
        <v>163</v>
      </c>
      <c r="C14" s="128"/>
      <c r="D14" s="129"/>
      <c r="E14" s="129"/>
      <c r="F14" s="129"/>
      <c r="G14" s="129"/>
      <c r="H14" s="130"/>
      <c r="I14" s="38" t="s">
        <v>183</v>
      </c>
      <c r="J14" s="128"/>
      <c r="K14" s="131"/>
      <c r="L14" s="110"/>
      <c r="M14" s="12"/>
    </row>
    <row r="15" spans="1:33" ht="7.5" customHeight="1" thickBot="1" x14ac:dyDescent="0.3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2"/>
    </row>
    <row r="16" spans="1:33" s="9" customFormat="1" ht="27" customHeight="1" x14ac:dyDescent="0.25">
      <c r="A16" s="110"/>
      <c r="B16" s="22" t="s">
        <v>177</v>
      </c>
      <c r="C16" s="91" t="s">
        <v>161</v>
      </c>
      <c r="D16" s="92"/>
      <c r="E16" s="93"/>
      <c r="F16" s="23" t="s">
        <v>162</v>
      </c>
      <c r="G16" s="24" t="s">
        <v>177</v>
      </c>
      <c r="H16" s="91" t="s">
        <v>161</v>
      </c>
      <c r="I16" s="92"/>
      <c r="J16" s="93"/>
      <c r="K16" s="25" t="s">
        <v>162</v>
      </c>
      <c r="L16" s="110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ht="27" customHeight="1" x14ac:dyDescent="0.25">
      <c r="A17" s="110"/>
      <c r="B17" s="53"/>
      <c r="C17" s="120"/>
      <c r="D17" s="120"/>
      <c r="E17" s="121"/>
      <c r="F17" s="19"/>
      <c r="G17" s="51"/>
      <c r="H17" s="114"/>
      <c r="I17" s="115"/>
      <c r="J17" s="116"/>
      <c r="K17" s="17"/>
      <c r="L17" s="110"/>
      <c r="M17" s="12"/>
    </row>
    <row r="18" spans="1:33" ht="27" customHeight="1" x14ac:dyDescent="0.25">
      <c r="A18" s="110"/>
      <c r="B18" s="53"/>
      <c r="C18" s="115"/>
      <c r="D18" s="115"/>
      <c r="E18" s="116"/>
      <c r="F18" s="19"/>
      <c r="G18" s="51"/>
      <c r="H18" s="114"/>
      <c r="I18" s="115"/>
      <c r="J18" s="116"/>
      <c r="K18" s="17"/>
      <c r="L18" s="110"/>
      <c r="M18" s="12"/>
    </row>
    <row r="19" spans="1:33" s="15" customFormat="1" ht="27" customHeight="1" x14ac:dyDescent="0.25">
      <c r="A19" s="110"/>
      <c r="B19" s="53"/>
      <c r="C19" s="115"/>
      <c r="D19" s="115"/>
      <c r="E19" s="116"/>
      <c r="F19" s="19"/>
      <c r="G19" s="51"/>
      <c r="H19" s="114"/>
      <c r="I19" s="115"/>
      <c r="J19" s="116"/>
      <c r="K19" s="17"/>
      <c r="L19" s="110"/>
      <c r="M19" s="12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ht="27" customHeight="1" thickBot="1" x14ac:dyDescent="0.3">
      <c r="A20" s="110"/>
      <c r="B20" s="54"/>
      <c r="C20" s="118"/>
      <c r="D20" s="118"/>
      <c r="E20" s="119"/>
      <c r="F20" s="20"/>
      <c r="G20" s="52"/>
      <c r="H20" s="117"/>
      <c r="I20" s="118"/>
      <c r="J20" s="119"/>
      <c r="K20" s="18"/>
      <c r="L20" s="110"/>
      <c r="M20" s="12"/>
    </row>
    <row r="21" spans="1:33" ht="6" customHeight="1" thickBot="1" x14ac:dyDescent="0.3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</row>
    <row r="22" spans="1:33" ht="15" customHeight="1" thickBot="1" x14ac:dyDescent="0.3">
      <c r="A22" s="110"/>
      <c r="B22" s="100" t="s">
        <v>164</v>
      </c>
      <c r="C22" s="101"/>
      <c r="D22" s="101"/>
      <c r="E22" s="101"/>
      <c r="F22" s="101"/>
      <c r="G22" s="101"/>
      <c r="H22" s="101"/>
      <c r="I22" s="101"/>
      <c r="J22" s="101"/>
      <c r="K22" s="102"/>
      <c r="L22" s="110"/>
      <c r="N22" s="65" t="s">
        <v>164</v>
      </c>
      <c r="O22" s="66"/>
      <c r="P22" s="66"/>
      <c r="Q22" s="66"/>
      <c r="R22" s="66"/>
      <c r="S22" s="66"/>
      <c r="T22" s="66"/>
      <c r="U22" s="66"/>
      <c r="V22" s="66"/>
      <c r="W22" s="66"/>
      <c r="X22" s="67"/>
    </row>
    <row r="23" spans="1:33" s="15" customFormat="1" ht="17.25" customHeight="1" x14ac:dyDescent="0.25">
      <c r="A23" s="110"/>
      <c r="B23" s="86"/>
      <c r="C23" s="83"/>
      <c r="D23" s="83"/>
      <c r="E23" s="83"/>
      <c r="F23" s="83"/>
      <c r="G23" s="83"/>
      <c r="H23" s="83"/>
      <c r="I23" s="83"/>
      <c r="J23" s="83"/>
      <c r="K23" s="88"/>
      <c r="L23" s="110"/>
      <c r="N23" s="64" t="b">
        <v>0</v>
      </c>
      <c r="O23" s="64"/>
      <c r="P23" s="64"/>
      <c r="Q23" s="64"/>
      <c r="R23" s="64"/>
      <c r="S23" s="64" t="b">
        <v>0</v>
      </c>
      <c r="T23" s="64"/>
      <c r="U23" s="64"/>
      <c r="V23" s="64"/>
      <c r="W23" s="64"/>
      <c r="X23" s="64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s="15" customFormat="1" ht="17.25" customHeight="1" x14ac:dyDescent="0.25">
      <c r="A24" s="110"/>
      <c r="B24" s="86"/>
      <c r="C24" s="83"/>
      <c r="D24" s="83"/>
      <c r="E24" s="83"/>
      <c r="F24" s="83"/>
      <c r="G24" s="83"/>
      <c r="H24" s="83"/>
      <c r="I24" s="83"/>
      <c r="J24" s="83"/>
      <c r="K24" s="88"/>
      <c r="L24" s="110"/>
      <c r="N24" s="64" t="b">
        <v>0</v>
      </c>
      <c r="O24" s="64"/>
      <c r="P24" s="64"/>
      <c r="Q24" s="64"/>
      <c r="R24" s="64"/>
      <c r="S24" s="64" t="b">
        <v>0</v>
      </c>
      <c r="T24" s="64"/>
      <c r="U24" s="64"/>
      <c r="V24" s="64"/>
      <c r="W24" s="64"/>
      <c r="X24" s="64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s="15" customFormat="1" ht="17.25" customHeight="1" x14ac:dyDescent="0.25">
      <c r="A25" s="110"/>
      <c r="B25" s="86"/>
      <c r="C25" s="83"/>
      <c r="D25" s="83"/>
      <c r="E25" s="83"/>
      <c r="F25" s="83"/>
      <c r="G25" s="83"/>
      <c r="H25" s="83"/>
      <c r="I25" s="83"/>
      <c r="J25" s="83"/>
      <c r="K25" s="88"/>
      <c r="L25" s="110"/>
      <c r="N25" s="64" t="b">
        <v>0</v>
      </c>
      <c r="O25" s="64"/>
      <c r="P25" s="64"/>
      <c r="Q25" s="64"/>
      <c r="R25" s="64"/>
      <c r="S25" s="64" t="b">
        <v>0</v>
      </c>
      <c r="T25" s="64"/>
      <c r="U25" s="64"/>
      <c r="V25" s="64"/>
      <c r="W25" s="64"/>
      <c r="X25" s="64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s="15" customFormat="1" ht="17.25" customHeight="1" x14ac:dyDescent="0.25">
      <c r="A26" s="110"/>
      <c r="B26" s="86"/>
      <c r="C26" s="83"/>
      <c r="D26" s="83"/>
      <c r="E26" s="83"/>
      <c r="F26" s="83"/>
      <c r="G26" s="83"/>
      <c r="H26" s="83"/>
      <c r="I26" s="83"/>
      <c r="J26" s="83"/>
      <c r="K26" s="88"/>
      <c r="L26" s="110"/>
      <c r="N26" s="64" t="b">
        <v>0</v>
      </c>
      <c r="O26" s="64"/>
      <c r="P26" s="64"/>
      <c r="Q26" s="64"/>
      <c r="R26" s="64"/>
      <c r="S26" s="64" t="b">
        <v>0</v>
      </c>
      <c r="T26" s="64"/>
      <c r="U26" s="64"/>
      <c r="V26" s="64"/>
      <c r="W26" s="64"/>
      <c r="X26" s="64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s="15" customFormat="1" ht="17.25" customHeight="1" thickBot="1" x14ac:dyDescent="0.3">
      <c r="A27" s="110"/>
      <c r="B27" s="86"/>
      <c r="C27" s="83"/>
      <c r="D27" s="83"/>
      <c r="E27" s="83"/>
      <c r="F27" s="83"/>
      <c r="G27" s="87"/>
      <c r="H27" s="87"/>
      <c r="I27" s="87"/>
      <c r="J27" s="87"/>
      <c r="K27" s="88"/>
      <c r="L27" s="110"/>
      <c r="N27" s="64" t="b">
        <v>0</v>
      </c>
      <c r="O27" s="64"/>
      <c r="P27" s="64"/>
      <c r="Q27" s="64"/>
      <c r="R27" s="64"/>
      <c r="S27" s="64" t="b">
        <v>0</v>
      </c>
      <c r="T27" s="64"/>
      <c r="U27" s="64"/>
      <c r="V27" s="64"/>
      <c r="W27" s="64"/>
      <c r="X27" s="64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15" customFormat="1" ht="14.25" customHeight="1" x14ac:dyDescent="0.25">
      <c r="A28" s="110"/>
      <c r="B28" s="98" t="s">
        <v>172</v>
      </c>
      <c r="C28" s="99"/>
      <c r="D28" s="99"/>
      <c r="E28" s="99"/>
      <c r="F28" s="99"/>
      <c r="G28" s="99"/>
      <c r="H28" s="99"/>
      <c r="I28" s="99"/>
      <c r="J28" s="96" t="s">
        <v>184</v>
      </c>
      <c r="K28" s="97"/>
      <c r="L28" s="110"/>
      <c r="N28" s="140" t="s">
        <v>172</v>
      </c>
      <c r="O28" s="141"/>
      <c r="P28" s="141"/>
      <c r="Q28" s="141"/>
      <c r="R28" s="141"/>
      <c r="S28" s="141"/>
      <c r="T28" s="141"/>
      <c r="U28" s="141"/>
      <c r="V28" s="141"/>
      <c r="W28" s="141"/>
      <c r="X28" s="142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15" customFormat="1" ht="17.25" customHeight="1" x14ac:dyDescent="0.25">
      <c r="A29" s="110"/>
      <c r="B29" s="134"/>
      <c r="C29" s="135"/>
      <c r="D29" s="89"/>
      <c r="E29" s="89"/>
      <c r="F29" s="87"/>
      <c r="G29" s="87"/>
      <c r="H29" s="87"/>
      <c r="I29" s="87"/>
      <c r="J29" s="94"/>
      <c r="K29" s="95"/>
      <c r="L29" s="110"/>
      <c r="N29" s="64" t="b">
        <v>0</v>
      </c>
      <c r="O29" s="64"/>
      <c r="P29" s="64" t="b">
        <v>0</v>
      </c>
      <c r="Q29" s="64"/>
      <c r="R29" s="64" t="b">
        <v>0</v>
      </c>
      <c r="S29" s="64"/>
      <c r="T29" s="64" t="b">
        <v>0</v>
      </c>
      <c r="U29" s="64"/>
      <c r="V29" s="64"/>
      <c r="W29" s="64" t="b">
        <v>0</v>
      </c>
      <c r="X29" s="64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15" customFormat="1" ht="17.25" customHeight="1" x14ac:dyDescent="0.25">
      <c r="A30" s="110"/>
      <c r="B30" s="132"/>
      <c r="C30" s="133"/>
      <c r="D30" s="89"/>
      <c r="E30" s="89"/>
      <c r="F30" s="87"/>
      <c r="G30" s="87"/>
      <c r="H30" s="87"/>
      <c r="I30" s="87"/>
      <c r="J30" s="86"/>
      <c r="K30" s="88"/>
      <c r="L30" s="110"/>
      <c r="N30" s="64" t="b">
        <v>0</v>
      </c>
      <c r="O30" s="64"/>
      <c r="P30" s="64" t="b">
        <v>0</v>
      </c>
      <c r="Q30" s="64"/>
      <c r="R30" s="64" t="b">
        <v>0</v>
      </c>
      <c r="S30" s="64"/>
      <c r="T30" s="64" t="b">
        <v>0</v>
      </c>
      <c r="U30" s="64"/>
      <c r="V30" s="64"/>
      <c r="W30" s="64" t="b">
        <v>0</v>
      </c>
      <c r="X30" s="64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15" customFormat="1" ht="17.25" customHeight="1" x14ac:dyDescent="0.25">
      <c r="A31" s="110"/>
      <c r="B31" s="86"/>
      <c r="C31" s="87"/>
      <c r="D31" s="85"/>
      <c r="E31" s="85"/>
      <c r="F31" s="87"/>
      <c r="G31" s="87"/>
      <c r="H31" s="87"/>
      <c r="I31" s="87"/>
      <c r="J31" s="86"/>
      <c r="K31" s="88"/>
      <c r="L31" s="110"/>
      <c r="N31" s="64" t="b">
        <v>0</v>
      </c>
      <c r="O31" s="64"/>
      <c r="P31" s="64" t="b">
        <v>0</v>
      </c>
      <c r="Q31" s="64"/>
      <c r="R31" s="64" t="b">
        <v>0</v>
      </c>
      <c r="S31" s="64"/>
      <c r="T31" s="64" t="b">
        <v>0</v>
      </c>
      <c r="U31" s="64"/>
      <c r="V31" s="64"/>
      <c r="W31" s="64" t="b">
        <v>0</v>
      </c>
      <c r="X31" s="64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15" customFormat="1" ht="17.25" customHeight="1" x14ac:dyDescent="0.25">
      <c r="A32" s="110"/>
      <c r="B32" s="86"/>
      <c r="C32" s="87"/>
      <c r="D32" s="89"/>
      <c r="E32" s="89"/>
      <c r="F32" s="87"/>
      <c r="G32" s="87"/>
      <c r="H32" s="87"/>
      <c r="I32" s="87"/>
      <c r="J32" s="86"/>
      <c r="K32" s="88"/>
      <c r="L32" s="110"/>
      <c r="N32" s="64" t="b">
        <v>0</v>
      </c>
      <c r="O32" s="64"/>
      <c r="P32" s="64" t="b">
        <v>0</v>
      </c>
      <c r="Q32" s="64"/>
      <c r="R32" s="64" t="b">
        <v>0</v>
      </c>
      <c r="S32" s="64"/>
      <c r="T32" s="64" t="b">
        <v>0</v>
      </c>
      <c r="U32" s="64"/>
      <c r="V32" s="64"/>
      <c r="W32" s="64" t="b">
        <v>0</v>
      </c>
      <c r="X32" s="64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15" customFormat="1" ht="17.25" customHeight="1" x14ac:dyDescent="0.25">
      <c r="A33" s="110"/>
      <c r="B33" s="86"/>
      <c r="C33" s="87"/>
      <c r="D33" s="89"/>
      <c r="E33" s="89"/>
      <c r="F33" s="89"/>
      <c r="G33" s="89"/>
      <c r="H33" s="87"/>
      <c r="I33" s="87"/>
      <c r="J33" s="86"/>
      <c r="K33" s="88"/>
      <c r="L33" s="110"/>
      <c r="N33" s="64" t="b">
        <v>0</v>
      </c>
      <c r="O33" s="64"/>
      <c r="P33" s="64" t="b">
        <v>0</v>
      </c>
      <c r="Q33" s="64"/>
      <c r="R33" s="64" t="b">
        <v>0</v>
      </c>
      <c r="S33" s="64"/>
      <c r="T33" s="64" t="b">
        <v>0</v>
      </c>
      <c r="U33" s="64"/>
      <c r="V33" s="64"/>
      <c r="W33" s="64" t="b">
        <v>0</v>
      </c>
      <c r="X33" s="64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15" customFormat="1" ht="17.25" customHeight="1" x14ac:dyDescent="0.25">
      <c r="A34" s="110"/>
      <c r="B34" s="71"/>
      <c r="C34" s="85"/>
      <c r="D34" s="89"/>
      <c r="E34" s="89"/>
      <c r="F34" s="87"/>
      <c r="G34" s="87"/>
      <c r="H34" s="87"/>
      <c r="I34" s="87"/>
      <c r="J34" s="86"/>
      <c r="K34" s="88"/>
      <c r="L34" s="110"/>
      <c r="N34" s="64" t="b">
        <v>0</v>
      </c>
      <c r="O34" s="64"/>
      <c r="P34" s="64" t="b">
        <v>0</v>
      </c>
      <c r="Q34" s="64"/>
      <c r="R34" s="64" t="b">
        <v>0</v>
      </c>
      <c r="S34" s="64"/>
      <c r="T34" s="64" t="b">
        <v>0</v>
      </c>
      <c r="U34" s="64"/>
      <c r="V34" s="64"/>
      <c r="W34" s="64" t="b">
        <v>0</v>
      </c>
      <c r="X34" s="64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15" customFormat="1" ht="17.25" customHeight="1" x14ac:dyDescent="0.25">
      <c r="A35" s="110"/>
      <c r="B35" s="71"/>
      <c r="C35" s="85"/>
      <c r="D35" s="89"/>
      <c r="E35" s="89"/>
      <c r="F35" s="87"/>
      <c r="G35" s="87"/>
      <c r="H35" s="87"/>
      <c r="I35" s="87"/>
      <c r="J35" s="71"/>
      <c r="K35" s="90"/>
      <c r="L35" s="110"/>
      <c r="N35" s="64" t="b">
        <v>0</v>
      </c>
      <c r="O35" s="64"/>
      <c r="P35" s="64" t="b">
        <v>0</v>
      </c>
      <c r="Q35" s="64"/>
      <c r="R35" s="64" t="b">
        <v>0</v>
      </c>
      <c r="S35" s="64"/>
      <c r="T35" s="64" t="b">
        <v>0</v>
      </c>
      <c r="U35" s="64"/>
      <c r="V35" s="64"/>
      <c r="W35" s="64" t="b">
        <v>0</v>
      </c>
      <c r="X35" s="64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5" customFormat="1" ht="17.25" customHeight="1" x14ac:dyDescent="0.25">
      <c r="A36" s="110"/>
      <c r="B36" s="71"/>
      <c r="C36" s="85"/>
      <c r="D36" s="89"/>
      <c r="E36" s="89"/>
      <c r="F36" s="87"/>
      <c r="G36" s="87"/>
      <c r="H36" s="87"/>
      <c r="I36" s="87"/>
      <c r="J36" s="71"/>
      <c r="K36" s="90"/>
      <c r="L36" s="110"/>
      <c r="N36" s="64" t="b">
        <v>0</v>
      </c>
      <c r="O36" s="64"/>
      <c r="P36" s="64" t="b">
        <v>0</v>
      </c>
      <c r="Q36" s="64"/>
      <c r="R36" s="64" t="b">
        <v>0</v>
      </c>
      <c r="S36" s="64"/>
      <c r="T36" s="64" t="b">
        <v>0</v>
      </c>
      <c r="U36" s="64"/>
      <c r="V36" s="64"/>
      <c r="W36" s="64" t="b">
        <v>0</v>
      </c>
      <c r="X36" s="64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5" customFormat="1" ht="17.25" customHeight="1" x14ac:dyDescent="0.25">
      <c r="A37" s="110"/>
      <c r="B37" s="71"/>
      <c r="C37" s="85"/>
      <c r="D37" s="89"/>
      <c r="E37" s="89"/>
      <c r="F37" s="87"/>
      <c r="G37" s="87"/>
      <c r="H37" s="85"/>
      <c r="I37" s="85"/>
      <c r="J37" s="71"/>
      <c r="K37" s="90"/>
      <c r="L37" s="110"/>
      <c r="N37" s="64" t="b">
        <v>0</v>
      </c>
      <c r="O37" s="64"/>
      <c r="P37" s="64" t="b">
        <v>0</v>
      </c>
      <c r="Q37" s="64"/>
      <c r="R37" s="64" t="b">
        <v>0</v>
      </c>
      <c r="S37" s="64"/>
      <c r="T37" s="64" t="b">
        <v>0</v>
      </c>
      <c r="U37" s="64"/>
      <c r="V37" s="64"/>
      <c r="W37" s="64" t="b">
        <v>0</v>
      </c>
      <c r="X37" s="64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5" customFormat="1" ht="17.25" customHeight="1" thickBot="1" x14ac:dyDescent="0.3">
      <c r="A38" s="110"/>
      <c r="B38" s="108"/>
      <c r="C38" s="138"/>
      <c r="D38" s="139"/>
      <c r="E38" s="139"/>
      <c r="F38" s="107"/>
      <c r="G38" s="107"/>
      <c r="H38" s="107"/>
      <c r="I38" s="107"/>
      <c r="J38" s="108"/>
      <c r="K38" s="109"/>
      <c r="L38" s="110"/>
      <c r="N38" s="64" t="b">
        <v>0</v>
      </c>
      <c r="O38" s="64"/>
      <c r="P38" s="64" t="b">
        <v>0</v>
      </c>
      <c r="Q38" s="64"/>
      <c r="R38" s="64" t="b">
        <v>0</v>
      </c>
      <c r="S38" s="64"/>
      <c r="T38" s="64" t="b">
        <v>0</v>
      </c>
      <c r="U38" s="64"/>
      <c r="V38" s="64"/>
      <c r="W38" s="64" t="b">
        <v>0</v>
      </c>
      <c r="X38" s="64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1" customFormat="1" ht="13.5" customHeight="1" x14ac:dyDescent="0.25">
      <c r="A39" s="110"/>
      <c r="B39" s="104" t="s">
        <v>169</v>
      </c>
      <c r="C39" s="105"/>
      <c r="D39" s="105"/>
      <c r="E39" s="105"/>
      <c r="F39" s="105"/>
      <c r="G39" s="104" t="s">
        <v>168</v>
      </c>
      <c r="H39" s="105"/>
      <c r="I39" s="105"/>
      <c r="J39" s="105"/>
      <c r="K39" s="106"/>
      <c r="L39" s="110"/>
      <c r="N39" s="61" t="s">
        <v>169</v>
      </c>
      <c r="O39" s="62"/>
      <c r="P39" s="62"/>
      <c r="Q39" s="62"/>
      <c r="R39" s="62"/>
      <c r="S39" s="61" t="s">
        <v>168</v>
      </c>
      <c r="T39" s="62"/>
      <c r="U39" s="62"/>
      <c r="V39" s="62"/>
      <c r="W39" s="62"/>
      <c r="X39" s="6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s="15" customFormat="1" ht="17.25" customHeight="1" x14ac:dyDescent="0.25">
      <c r="A40" s="110"/>
      <c r="B40" s="86"/>
      <c r="C40" s="83"/>
      <c r="D40" s="103"/>
      <c r="E40" s="103"/>
      <c r="F40" s="103"/>
      <c r="G40" s="80"/>
      <c r="H40" s="81"/>
      <c r="I40" s="81"/>
      <c r="J40" s="81"/>
      <c r="K40" s="82"/>
      <c r="L40" s="110"/>
      <c r="N40" s="64" t="b">
        <v>0</v>
      </c>
      <c r="O40" s="64"/>
      <c r="P40" s="172" t="b">
        <v>0</v>
      </c>
      <c r="Q40" s="173"/>
      <c r="R40" s="173"/>
      <c r="S40" s="64" t="b">
        <v>0</v>
      </c>
      <c r="T40" s="64"/>
      <c r="U40" s="55"/>
      <c r="V40" s="172" t="b">
        <v>0</v>
      </c>
      <c r="W40" s="173"/>
      <c r="X40" s="17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s="15" customFormat="1" ht="17.25" customHeight="1" x14ac:dyDescent="0.25">
      <c r="A41" s="110"/>
      <c r="B41" s="71"/>
      <c r="C41" s="72"/>
      <c r="D41" s="103"/>
      <c r="E41" s="103"/>
      <c r="F41" s="103"/>
      <c r="G41" s="80"/>
      <c r="H41" s="81"/>
      <c r="I41" s="81"/>
      <c r="J41" s="81"/>
      <c r="K41" s="82"/>
      <c r="L41" s="110"/>
      <c r="N41" s="64" t="b">
        <v>0</v>
      </c>
      <c r="O41" s="64"/>
      <c r="P41" s="172" t="b">
        <v>0</v>
      </c>
      <c r="Q41" s="173"/>
      <c r="R41" s="173"/>
      <c r="S41" s="64" t="b">
        <v>0</v>
      </c>
      <c r="T41" s="64"/>
      <c r="U41" s="55"/>
      <c r="V41" s="172" t="b">
        <v>0</v>
      </c>
      <c r="W41" s="173"/>
      <c r="X41" s="17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s="15" customFormat="1" ht="17.25" customHeight="1" x14ac:dyDescent="0.25">
      <c r="A42" s="110"/>
      <c r="B42" s="71"/>
      <c r="C42" s="72"/>
      <c r="D42" s="103"/>
      <c r="E42" s="103"/>
      <c r="F42" s="103"/>
      <c r="G42" s="80"/>
      <c r="H42" s="81"/>
      <c r="I42" s="81"/>
      <c r="J42" s="81"/>
      <c r="K42" s="82"/>
      <c r="L42" s="110"/>
      <c r="N42" s="64" t="b">
        <v>0</v>
      </c>
      <c r="O42" s="64"/>
      <c r="P42" s="172" t="b">
        <v>0</v>
      </c>
      <c r="Q42" s="173"/>
      <c r="R42" s="173"/>
      <c r="S42" s="64" t="b">
        <v>0</v>
      </c>
      <c r="T42" s="64"/>
      <c r="U42" s="55"/>
      <c r="V42" s="172" t="b">
        <v>0</v>
      </c>
      <c r="W42" s="173"/>
      <c r="X42" s="17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s="15" customFormat="1" ht="17.25" customHeight="1" thickBot="1" x14ac:dyDescent="0.3">
      <c r="A43" s="110"/>
      <c r="B43" s="45" t="s">
        <v>165</v>
      </c>
      <c r="C43" s="42"/>
      <c r="D43" s="41"/>
      <c r="E43" s="41"/>
      <c r="F43" s="41"/>
      <c r="G43" s="84"/>
      <c r="H43" s="78"/>
      <c r="I43" s="78"/>
      <c r="J43" s="78"/>
      <c r="K43" s="79"/>
      <c r="L43" s="110"/>
      <c r="M43" s="26"/>
      <c r="N43" s="64" t="b">
        <v>0</v>
      </c>
      <c r="O43" s="64"/>
      <c r="P43" s="39" t="b">
        <v>0</v>
      </c>
      <c r="Q43" s="39" t="b">
        <v>0</v>
      </c>
      <c r="R43" s="39" t="b">
        <v>0</v>
      </c>
      <c r="S43" s="64" t="b">
        <v>0</v>
      </c>
      <c r="T43" s="64"/>
      <c r="U43" s="55"/>
      <c r="V43" s="172" t="b">
        <v>0</v>
      </c>
      <c r="W43" s="173"/>
      <c r="X43" s="17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s="10" customFormat="1" ht="12.75" customHeight="1" x14ac:dyDescent="0.25">
      <c r="A44" s="110"/>
      <c r="B44" s="98" t="s">
        <v>170</v>
      </c>
      <c r="C44" s="99"/>
      <c r="D44" s="99"/>
      <c r="E44" s="99"/>
      <c r="F44" s="99"/>
      <c r="G44" s="99"/>
      <c r="H44" s="99"/>
      <c r="I44" s="99"/>
      <c r="J44" s="99"/>
      <c r="K44" s="122"/>
      <c r="L44" s="110"/>
      <c r="N44" s="61" t="s">
        <v>170</v>
      </c>
      <c r="O44" s="62"/>
      <c r="P44" s="62"/>
      <c r="Q44" s="62"/>
      <c r="R44" s="62"/>
      <c r="S44" s="62"/>
      <c r="T44" s="62"/>
      <c r="U44" s="62"/>
      <c r="V44" s="62"/>
      <c r="W44" s="62"/>
      <c r="X44" s="6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s="15" customFormat="1" ht="17.25" customHeight="1" x14ac:dyDescent="0.25">
      <c r="A45" s="110"/>
      <c r="B45" s="80"/>
      <c r="C45" s="81"/>
      <c r="D45" s="81"/>
      <c r="E45" s="43"/>
      <c r="F45" s="5"/>
      <c r="G45" s="43"/>
      <c r="H45" s="43"/>
      <c r="I45" s="43"/>
      <c r="J45" s="5"/>
      <c r="K45" s="44"/>
      <c r="L45" s="110"/>
      <c r="N45" s="172" t="b">
        <v>0</v>
      </c>
      <c r="O45" s="173"/>
      <c r="P45" s="173"/>
      <c r="Q45" s="39" t="b">
        <v>0</v>
      </c>
      <c r="R45" s="39" t="b">
        <v>0</v>
      </c>
      <c r="S45" s="39" t="b">
        <v>0</v>
      </c>
      <c r="T45" s="39" t="b">
        <v>0</v>
      </c>
      <c r="U45" s="39"/>
      <c r="V45" s="39" t="b">
        <v>0</v>
      </c>
      <c r="W45" s="39" t="b">
        <v>0</v>
      </c>
      <c r="X45" s="39" t="b">
        <v>0</v>
      </c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s="15" customFormat="1" ht="17.25" customHeight="1" thickBot="1" x14ac:dyDescent="0.3">
      <c r="A46" s="110"/>
      <c r="B46" s="108"/>
      <c r="C46" s="138"/>
      <c r="D46" s="138"/>
      <c r="E46" s="46"/>
      <c r="F46" s="46"/>
      <c r="G46" s="46"/>
      <c r="H46" s="46"/>
      <c r="I46" s="47"/>
      <c r="J46" s="47"/>
      <c r="K46" s="48"/>
      <c r="L46" s="110"/>
      <c r="N46" s="172" t="b">
        <v>0</v>
      </c>
      <c r="O46" s="173"/>
      <c r="P46" s="173"/>
      <c r="Q46" s="39" t="b">
        <v>0</v>
      </c>
      <c r="R46" s="39" t="b">
        <v>0</v>
      </c>
      <c r="S46" s="39" t="b">
        <v>0</v>
      </c>
      <c r="T46" s="39" t="b">
        <v>0</v>
      </c>
      <c r="U46" s="39"/>
      <c r="V46" s="39" t="b">
        <v>0</v>
      </c>
      <c r="W46" s="39" t="b">
        <v>0</v>
      </c>
      <c r="X46" s="39" t="b">
        <v>0</v>
      </c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s="15" customFormat="1" ht="13.5" customHeight="1" x14ac:dyDescent="0.25">
      <c r="A47" s="110"/>
      <c r="B47" s="98" t="s">
        <v>173</v>
      </c>
      <c r="C47" s="99"/>
      <c r="D47" s="99"/>
      <c r="E47" s="99"/>
      <c r="F47" s="99"/>
      <c r="G47" s="99"/>
      <c r="H47" s="99"/>
      <c r="I47" s="99"/>
      <c r="J47" s="99"/>
      <c r="K47" s="122"/>
      <c r="L47" s="110"/>
      <c r="N47" s="61" t="s">
        <v>173</v>
      </c>
      <c r="O47" s="62"/>
      <c r="P47" s="62"/>
      <c r="Q47" s="62"/>
      <c r="R47" s="62"/>
      <c r="S47" s="62"/>
      <c r="T47" s="62"/>
      <c r="U47" s="62"/>
      <c r="V47" s="62"/>
      <c r="W47" s="62"/>
      <c r="X47" s="6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s="15" customFormat="1" ht="17.25" customHeight="1" x14ac:dyDescent="0.25">
      <c r="A48" s="110"/>
      <c r="B48" s="136"/>
      <c r="C48" s="103"/>
      <c r="D48" s="83"/>
      <c r="E48" s="83"/>
      <c r="F48" s="83"/>
      <c r="G48" s="83"/>
      <c r="H48" s="83"/>
      <c r="I48" s="83"/>
      <c r="J48" s="83"/>
      <c r="K48" s="40"/>
      <c r="L48" s="110"/>
      <c r="N48" s="64" t="b">
        <v>0</v>
      </c>
      <c r="O48" s="64"/>
      <c r="P48" s="64" t="b">
        <v>0</v>
      </c>
      <c r="Q48" s="64"/>
      <c r="R48" s="64" t="b">
        <v>0</v>
      </c>
      <c r="S48" s="64"/>
      <c r="T48" s="64" t="b">
        <v>0</v>
      </c>
      <c r="U48" s="64"/>
      <c r="V48" s="64"/>
      <c r="W48" s="64" t="b">
        <v>0</v>
      </c>
      <c r="X48" s="64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s="15" customFormat="1" ht="17.25" customHeight="1" x14ac:dyDescent="0.25">
      <c r="A49" s="110"/>
      <c r="B49" s="80"/>
      <c r="C49" s="81"/>
      <c r="D49" s="103"/>
      <c r="E49" s="103"/>
      <c r="F49" s="83"/>
      <c r="G49" s="83"/>
      <c r="H49" s="83"/>
      <c r="I49" s="83"/>
      <c r="J49" s="83"/>
      <c r="K49" s="40"/>
      <c r="L49" s="110"/>
      <c r="N49" s="64" t="b">
        <v>0</v>
      </c>
      <c r="O49" s="64"/>
      <c r="P49" s="64" t="b">
        <v>0</v>
      </c>
      <c r="Q49" s="64"/>
      <c r="R49" s="64" t="b">
        <v>0</v>
      </c>
      <c r="S49" s="64"/>
      <c r="T49" s="64" t="b">
        <v>0</v>
      </c>
      <c r="U49" s="64"/>
      <c r="V49" s="64"/>
      <c r="W49" s="64" t="b">
        <v>0</v>
      </c>
      <c r="X49" s="64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s="15" customFormat="1" ht="17.25" customHeight="1" x14ac:dyDescent="0.25">
      <c r="A50" s="110"/>
      <c r="B50" s="80"/>
      <c r="C50" s="81"/>
      <c r="D50" s="103"/>
      <c r="E50" s="103"/>
      <c r="F50" s="83"/>
      <c r="G50" s="83"/>
      <c r="H50" s="83"/>
      <c r="I50" s="83"/>
      <c r="J50" s="83"/>
      <c r="K50" s="40"/>
      <c r="L50" s="110"/>
      <c r="N50" s="64" t="b">
        <v>0</v>
      </c>
      <c r="O50" s="64"/>
      <c r="P50" s="64" t="b">
        <v>0</v>
      </c>
      <c r="Q50" s="64"/>
      <c r="R50" s="64" t="b">
        <v>0</v>
      </c>
      <c r="S50" s="64"/>
      <c r="T50" s="64" t="b">
        <v>0</v>
      </c>
      <c r="U50" s="64"/>
      <c r="V50" s="64"/>
      <c r="W50" s="64" t="b">
        <v>0</v>
      </c>
      <c r="X50" s="64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s="15" customFormat="1" ht="17.25" customHeight="1" x14ac:dyDescent="0.25">
      <c r="A51" s="110"/>
      <c r="B51" s="80"/>
      <c r="C51" s="81"/>
      <c r="D51" s="81"/>
      <c r="E51" s="81"/>
      <c r="F51" s="103"/>
      <c r="G51" s="103"/>
      <c r="H51" s="103"/>
      <c r="I51" s="81"/>
      <c r="J51" s="81"/>
      <c r="K51" s="49"/>
      <c r="L51" s="110"/>
      <c r="N51" s="64" t="b">
        <v>0</v>
      </c>
      <c r="O51" s="64"/>
      <c r="P51" s="64" t="b">
        <v>0</v>
      </c>
      <c r="Q51" s="64"/>
      <c r="R51" s="64" t="b">
        <v>0</v>
      </c>
      <c r="S51" s="64"/>
      <c r="T51" s="64" t="b">
        <v>0</v>
      </c>
      <c r="U51" s="64"/>
      <c r="V51" s="64"/>
      <c r="W51" s="64" t="b">
        <v>0</v>
      </c>
      <c r="X51" s="64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ht="17.25" customHeight="1" thickBot="1" x14ac:dyDescent="0.3">
      <c r="A52" s="110"/>
      <c r="B52" s="84"/>
      <c r="C52" s="78"/>
      <c r="D52" s="137"/>
      <c r="E52" s="137"/>
      <c r="F52" s="138"/>
      <c r="G52" s="138"/>
      <c r="H52" s="138"/>
      <c r="I52" s="107"/>
      <c r="J52" s="107"/>
      <c r="K52" s="50"/>
      <c r="L52" s="110"/>
      <c r="N52" s="64" t="b">
        <v>0</v>
      </c>
      <c r="O52" s="64"/>
      <c r="P52" s="64" t="b">
        <v>0</v>
      </c>
      <c r="Q52" s="64"/>
      <c r="R52" s="64" t="b">
        <v>0</v>
      </c>
      <c r="S52" s="64"/>
      <c r="T52" s="64" t="b">
        <v>0</v>
      </c>
      <c r="U52" s="64"/>
      <c r="V52" s="64"/>
      <c r="W52" s="64" t="b">
        <v>0</v>
      </c>
      <c r="X52" s="64"/>
    </row>
    <row r="53" spans="1:33" ht="14.25" customHeight="1" x14ac:dyDescent="0.25">
      <c r="A53" s="110"/>
      <c r="B53" s="98" t="s">
        <v>171</v>
      </c>
      <c r="C53" s="99"/>
      <c r="D53" s="99"/>
      <c r="E53" s="99"/>
      <c r="F53" s="99"/>
      <c r="G53" s="99"/>
      <c r="H53" s="99"/>
      <c r="I53" s="99"/>
      <c r="J53" s="99"/>
      <c r="K53" s="122"/>
      <c r="L53" s="110"/>
      <c r="N53" s="61" t="s">
        <v>171</v>
      </c>
      <c r="O53" s="62"/>
      <c r="P53" s="62"/>
      <c r="Q53" s="62"/>
      <c r="R53" s="62"/>
      <c r="S53" s="62"/>
      <c r="T53" s="62"/>
      <c r="U53" s="62"/>
      <c r="V53" s="62"/>
      <c r="W53" s="62"/>
      <c r="X53" s="63"/>
    </row>
    <row r="54" spans="1:33" ht="17.25" customHeight="1" x14ac:dyDescent="0.25">
      <c r="A54" s="110"/>
      <c r="B54" s="80"/>
      <c r="C54" s="81"/>
      <c r="D54" s="81"/>
      <c r="E54" s="81"/>
      <c r="F54" s="81"/>
      <c r="G54" s="81"/>
      <c r="H54" s="81"/>
      <c r="I54" s="81"/>
      <c r="J54" s="81"/>
      <c r="K54" s="82"/>
      <c r="L54" s="110"/>
      <c r="N54" s="64" t="b">
        <v>0</v>
      </c>
      <c r="O54" s="64"/>
      <c r="P54" s="64"/>
      <c r="Q54" s="64"/>
      <c r="R54" s="64"/>
      <c r="S54" s="64" t="b">
        <v>0</v>
      </c>
      <c r="T54" s="64"/>
      <c r="U54" s="64"/>
      <c r="V54" s="64"/>
      <c r="W54" s="64"/>
      <c r="X54" s="64"/>
    </row>
    <row r="55" spans="1:33" ht="17.25" customHeight="1" x14ac:dyDescent="0.25">
      <c r="A55" s="110"/>
      <c r="B55" s="80"/>
      <c r="C55" s="81"/>
      <c r="D55" s="81"/>
      <c r="E55" s="81"/>
      <c r="F55" s="81"/>
      <c r="G55" s="81"/>
      <c r="H55" s="81"/>
      <c r="I55" s="81"/>
      <c r="J55" s="81"/>
      <c r="K55" s="82"/>
      <c r="L55" s="110"/>
      <c r="N55" s="64" t="b">
        <v>0</v>
      </c>
      <c r="O55" s="64"/>
      <c r="P55" s="64"/>
      <c r="Q55" s="64"/>
      <c r="R55" s="64"/>
      <c r="S55" s="64" t="b">
        <v>0</v>
      </c>
      <c r="T55" s="64"/>
      <c r="U55" s="64"/>
      <c r="V55" s="64"/>
      <c r="W55" s="64"/>
      <c r="X55" s="64"/>
    </row>
    <row r="56" spans="1:33" ht="17.25" customHeight="1" x14ac:dyDescent="0.25">
      <c r="A56" s="110"/>
      <c r="B56" s="80"/>
      <c r="C56" s="81"/>
      <c r="D56" s="81"/>
      <c r="E56" s="81"/>
      <c r="F56" s="81"/>
      <c r="G56" s="81"/>
      <c r="H56" s="81"/>
      <c r="I56" s="81"/>
      <c r="J56" s="81"/>
      <c r="K56" s="82"/>
      <c r="L56" s="110"/>
      <c r="N56" s="64" t="b">
        <v>0</v>
      </c>
      <c r="O56" s="64"/>
      <c r="P56" s="64"/>
      <c r="Q56" s="64"/>
      <c r="R56" s="64"/>
      <c r="S56" s="64" t="b">
        <v>0</v>
      </c>
      <c r="T56" s="64"/>
      <c r="U56" s="64"/>
      <c r="V56" s="64"/>
      <c r="W56" s="64"/>
      <c r="X56" s="64"/>
    </row>
    <row r="57" spans="1:33" ht="17.25" customHeight="1" x14ac:dyDescent="0.25">
      <c r="A57" s="110"/>
      <c r="B57" s="80"/>
      <c r="C57" s="81"/>
      <c r="D57" s="81"/>
      <c r="E57" s="81"/>
      <c r="F57" s="81"/>
      <c r="G57" s="81"/>
      <c r="H57" s="81"/>
      <c r="I57" s="81"/>
      <c r="J57" s="72"/>
      <c r="K57" s="90"/>
      <c r="L57" s="110"/>
      <c r="N57" s="64" t="b">
        <v>0</v>
      </c>
      <c r="O57" s="64"/>
      <c r="P57" s="172" t="b">
        <v>0</v>
      </c>
      <c r="Q57" s="173"/>
      <c r="R57" s="175"/>
      <c r="S57" s="64" t="b">
        <v>0</v>
      </c>
      <c r="T57" s="64"/>
      <c r="U57" s="55"/>
      <c r="V57" s="172" t="b">
        <v>0</v>
      </c>
      <c r="W57" s="173"/>
      <c r="X57" s="175"/>
    </row>
    <row r="58" spans="1:33" ht="17.25" customHeight="1" x14ac:dyDescent="0.25">
      <c r="A58" s="110"/>
      <c r="B58" s="80"/>
      <c r="C58" s="81"/>
      <c r="D58" s="81"/>
      <c r="E58" s="81"/>
      <c r="F58" s="81"/>
      <c r="G58" s="81"/>
      <c r="H58" s="81"/>
      <c r="I58" s="81"/>
      <c r="J58" s="72"/>
      <c r="K58" s="90"/>
      <c r="L58" s="110"/>
      <c r="N58" s="64" t="b">
        <v>0</v>
      </c>
      <c r="O58" s="64"/>
      <c r="P58" s="172" t="b">
        <v>0</v>
      </c>
      <c r="Q58" s="173"/>
      <c r="R58" s="175"/>
      <c r="S58" s="64" t="b">
        <v>0</v>
      </c>
      <c r="T58" s="64"/>
      <c r="U58" s="55"/>
      <c r="V58" s="172" t="b">
        <v>0</v>
      </c>
      <c r="W58" s="173"/>
      <c r="X58" s="175"/>
    </row>
    <row r="59" spans="1:33" ht="17.25" customHeight="1" thickBot="1" x14ac:dyDescent="0.3">
      <c r="A59" s="110"/>
      <c r="B59" s="84"/>
      <c r="C59" s="78"/>
      <c r="D59" s="78"/>
      <c r="E59" s="78"/>
      <c r="F59" s="78"/>
      <c r="G59" s="78"/>
      <c r="H59" s="78"/>
      <c r="I59" s="78"/>
      <c r="J59" s="107"/>
      <c r="K59" s="171"/>
      <c r="L59" s="110"/>
      <c r="N59" s="64" t="b">
        <v>0</v>
      </c>
      <c r="O59" s="64"/>
      <c r="P59" s="58" t="b">
        <v>0</v>
      </c>
      <c r="Q59" s="59"/>
      <c r="R59" s="60"/>
      <c r="S59" s="64" t="b">
        <v>0</v>
      </c>
      <c r="T59" s="64"/>
      <c r="U59" s="56"/>
      <c r="V59" s="58" t="b">
        <v>0</v>
      </c>
      <c r="W59" s="59"/>
      <c r="X59" s="60"/>
    </row>
    <row r="60" spans="1:33" ht="36.75" customHeight="1" thickBot="1" x14ac:dyDescent="0.3">
      <c r="A60" s="110"/>
      <c r="B60" s="27" t="s">
        <v>174</v>
      </c>
      <c r="C60" s="76"/>
      <c r="D60" s="76"/>
      <c r="E60" s="76"/>
      <c r="F60" s="76"/>
      <c r="G60" s="76"/>
      <c r="H60" s="76"/>
      <c r="I60" s="76"/>
      <c r="J60" s="76"/>
      <c r="K60" s="77"/>
      <c r="L60" s="110"/>
      <c r="N60" s="58" t="b">
        <f>IF(C60="",FALSE,TRUE)</f>
        <v>0</v>
      </c>
      <c r="O60" s="59"/>
      <c r="P60" s="59"/>
      <c r="Q60" s="59"/>
      <c r="R60" s="59"/>
      <c r="S60" s="59"/>
      <c r="T60" s="59"/>
      <c r="U60" s="59"/>
      <c r="V60" s="59"/>
      <c r="W60" s="59"/>
      <c r="X60" s="60"/>
    </row>
    <row r="61" spans="1:33" ht="15.75" customHeight="1" thickBot="1" x14ac:dyDescent="0.3">
      <c r="A61" s="110"/>
      <c r="B61" s="73" t="s">
        <v>178</v>
      </c>
      <c r="C61" s="74"/>
      <c r="D61" s="74"/>
      <c r="E61" s="74"/>
      <c r="F61" s="74"/>
      <c r="G61" s="74"/>
      <c r="H61" s="74"/>
      <c r="I61" s="74"/>
      <c r="J61" s="74"/>
      <c r="K61" s="75"/>
      <c r="L61" s="110"/>
      <c r="M61" s="12"/>
      <c r="N61" s="174"/>
      <c r="O61" s="174"/>
    </row>
    <row r="62" spans="1:33" ht="45" customHeight="1" thickBot="1" x14ac:dyDescent="0.3">
      <c r="A62" s="110"/>
      <c r="B62" s="111"/>
      <c r="C62" s="112"/>
      <c r="D62" s="112"/>
      <c r="E62" s="112"/>
      <c r="F62" s="112"/>
      <c r="G62" s="112"/>
      <c r="H62" s="112"/>
      <c r="I62" s="112"/>
      <c r="J62" s="112"/>
      <c r="K62" s="113"/>
      <c r="L62" s="110"/>
      <c r="M62" s="12"/>
      <c r="N62" s="58" t="b">
        <f>IF(B62="",FALSE,TRUE)</f>
        <v>0</v>
      </c>
      <c r="O62" s="59"/>
      <c r="P62" s="59"/>
      <c r="Q62" s="59"/>
      <c r="R62" s="59"/>
      <c r="S62" s="59"/>
      <c r="T62" s="59"/>
      <c r="U62" s="59"/>
      <c r="V62" s="59"/>
      <c r="W62" s="59"/>
      <c r="X62" s="60"/>
    </row>
    <row r="63" spans="1:33" ht="21.75" customHeight="1" thickBot="1" x14ac:dyDescent="0.3">
      <c r="A63" s="110"/>
      <c r="B63" s="123" t="s">
        <v>166</v>
      </c>
      <c r="C63" s="124"/>
      <c r="D63" s="124"/>
      <c r="E63" s="124"/>
      <c r="F63" s="124"/>
      <c r="G63" s="124"/>
      <c r="H63" s="124"/>
      <c r="I63" s="16" t="s">
        <v>1</v>
      </c>
      <c r="J63" s="125"/>
      <c r="K63" s="126"/>
      <c r="L63" s="110"/>
      <c r="M63" s="12"/>
    </row>
    <row r="64" spans="1:33" ht="5.25" customHeight="1" thickBot="1" x14ac:dyDescent="0.3">
      <c r="A64" s="110"/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10"/>
      <c r="M64" s="12"/>
    </row>
    <row r="65" spans="1:33" s="15" customFormat="1" ht="13.5" customHeight="1" thickBot="1" x14ac:dyDescent="0.3">
      <c r="A65" s="110"/>
      <c r="B65" s="73" t="s">
        <v>167</v>
      </c>
      <c r="C65" s="74"/>
      <c r="D65" s="74"/>
      <c r="E65" s="74"/>
      <c r="F65" s="74"/>
      <c r="G65" s="74"/>
      <c r="H65" s="74"/>
      <c r="I65" s="74"/>
      <c r="J65" s="74"/>
      <c r="K65" s="75"/>
      <c r="L65" s="110"/>
      <c r="M65" s="12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x14ac:dyDescent="0.25">
      <c r="A66" s="110"/>
      <c r="B66" s="29"/>
      <c r="C66" s="30"/>
      <c r="D66" s="30"/>
      <c r="E66" s="30"/>
      <c r="F66" s="30"/>
      <c r="G66" s="30"/>
      <c r="H66" s="30"/>
      <c r="I66" s="30"/>
      <c r="J66" s="30"/>
      <c r="K66" s="31"/>
      <c r="L66" s="110"/>
      <c r="M66" s="12"/>
    </row>
    <row r="67" spans="1:33" ht="39.75" customHeight="1" thickBot="1" x14ac:dyDescent="0.3">
      <c r="A67" s="110"/>
      <c r="B67" s="32"/>
      <c r="C67" s="33"/>
      <c r="D67" s="33"/>
      <c r="E67" s="33"/>
      <c r="F67" s="33"/>
      <c r="G67" s="33"/>
      <c r="H67" s="33"/>
      <c r="I67" s="33"/>
      <c r="J67" s="33"/>
      <c r="K67" s="34"/>
      <c r="L67" s="110"/>
      <c r="M67" s="12"/>
    </row>
    <row r="68" spans="1:33" ht="18" customHeight="1" thickBot="1" x14ac:dyDescent="0.3">
      <c r="A68" s="110"/>
      <c r="B68" s="73" t="s">
        <v>2</v>
      </c>
      <c r="C68" s="75"/>
      <c r="D68" s="27" t="s">
        <v>3</v>
      </c>
      <c r="E68" s="35"/>
      <c r="F68" s="36"/>
      <c r="G68" s="37"/>
      <c r="H68" s="27" t="s">
        <v>4</v>
      </c>
      <c r="I68" s="35"/>
      <c r="J68" s="36"/>
      <c r="K68" s="37"/>
      <c r="L68" s="110"/>
      <c r="M68" s="12"/>
    </row>
    <row r="69" spans="1:33" ht="11.25" customHeight="1" x14ac:dyDescent="0.25">
      <c r="A69" s="110"/>
      <c r="B69" s="68" t="s">
        <v>5</v>
      </c>
      <c r="C69" s="68"/>
      <c r="D69" s="68"/>
      <c r="E69" s="68"/>
      <c r="F69" s="68"/>
      <c r="G69" s="68"/>
      <c r="H69" s="68"/>
      <c r="I69" s="68"/>
      <c r="J69" s="68"/>
      <c r="K69" s="68"/>
      <c r="L69" s="110"/>
      <c r="M69" s="12"/>
    </row>
    <row r="70" spans="1:33" s="15" customFormat="1" ht="9.75" customHeight="1" x14ac:dyDescent="0.25">
      <c r="A70" s="110"/>
      <c r="B70" s="69" t="s">
        <v>179</v>
      </c>
      <c r="C70" s="69"/>
      <c r="D70" s="69"/>
      <c r="E70" s="69"/>
      <c r="F70" s="69"/>
      <c r="G70" s="69"/>
      <c r="H70" s="69"/>
      <c r="I70" s="69"/>
      <c r="J70" s="69"/>
      <c r="K70" s="69"/>
      <c r="L70" s="110"/>
      <c r="M70" s="12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s="15" customFormat="1" ht="9.75" customHeight="1" x14ac:dyDescent="0.25">
      <c r="A71" s="110"/>
      <c r="B71" s="69" t="s">
        <v>6</v>
      </c>
      <c r="C71" s="69"/>
      <c r="D71" s="69"/>
      <c r="E71" s="69"/>
      <c r="F71" s="69"/>
      <c r="G71" s="69"/>
      <c r="H71" s="69"/>
      <c r="I71" s="69"/>
      <c r="J71" s="69"/>
      <c r="K71" s="69"/>
      <c r="L71" s="110"/>
      <c r="M71" s="12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s="15" customFormat="1" ht="9.75" customHeight="1" x14ac:dyDescent="0.25">
      <c r="A72" s="110"/>
      <c r="B72" s="69" t="s">
        <v>7</v>
      </c>
      <c r="C72" s="69"/>
      <c r="D72" s="69"/>
      <c r="E72" s="69"/>
      <c r="F72" s="69"/>
      <c r="G72" s="69"/>
      <c r="H72" s="69"/>
      <c r="I72" s="69"/>
      <c r="J72" s="69"/>
      <c r="K72" s="69"/>
      <c r="L72" s="110"/>
      <c r="M72" s="12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s="15" customFormat="1" ht="9.75" customHeight="1" x14ac:dyDescent="0.25">
      <c r="A73" s="110"/>
      <c r="B73" s="70" t="s">
        <v>185</v>
      </c>
      <c r="C73" s="70"/>
      <c r="D73" s="70"/>
      <c r="E73" s="70"/>
      <c r="F73" s="70"/>
      <c r="G73" s="70"/>
      <c r="H73" s="70"/>
      <c r="I73" s="70"/>
      <c r="J73" s="70"/>
      <c r="K73" s="70"/>
      <c r="L73" s="110"/>
      <c r="M73" s="12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s="15" customFormat="1" ht="18.75" customHeight="1" x14ac:dyDescent="0.25">
      <c r="A74" s="110"/>
      <c r="B74" s="57" t="s">
        <v>186</v>
      </c>
      <c r="C74" s="57"/>
      <c r="D74" s="57"/>
      <c r="E74" s="57"/>
      <c r="F74" s="57"/>
      <c r="G74" s="57"/>
      <c r="H74" s="57"/>
      <c r="I74" s="57"/>
      <c r="J74" s="57"/>
      <c r="K74" s="57"/>
      <c r="L74" s="110"/>
      <c r="M74" s="12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ht="3" customHeight="1" x14ac:dyDescent="0.25">
      <c r="A75" s="110"/>
      <c r="B75" s="2"/>
      <c r="C75" s="2"/>
      <c r="D75" s="2"/>
      <c r="E75" s="2"/>
      <c r="F75" s="2"/>
      <c r="G75" s="2"/>
      <c r="H75" s="2"/>
      <c r="I75" s="2"/>
      <c r="J75" s="2"/>
      <c r="K75" s="2"/>
      <c r="L75" s="110"/>
      <c r="M75" s="12"/>
    </row>
  </sheetData>
  <sheetProtection algorithmName="SHA-512" hashValue="nltOC7Q7TZkAoUDv/0t1aLf7DS5I0uJ1M7Pa6qRlm1CrQ3qZgIxfg/IAxYRsMmxkaGu4IfU74mjQNiHQDlmP1A==" saltValue="iLh9vyiS/Ea+wWkHZvVvPA==" spinCount="100000" sheet="1" objects="1" scenarios="1"/>
  <mergeCells count="299">
    <mergeCell ref="N56:R56"/>
    <mergeCell ref="S56:X56"/>
    <mergeCell ref="N57:O57"/>
    <mergeCell ref="N58:O58"/>
    <mergeCell ref="N59:O59"/>
    <mergeCell ref="N61:O61"/>
    <mergeCell ref="P57:R57"/>
    <mergeCell ref="P58:R58"/>
    <mergeCell ref="P59:R59"/>
    <mergeCell ref="S57:T57"/>
    <mergeCell ref="V57:X57"/>
    <mergeCell ref="S58:T58"/>
    <mergeCell ref="V58:X58"/>
    <mergeCell ref="S59:T59"/>
    <mergeCell ref="V59:X59"/>
    <mergeCell ref="N60:X60"/>
    <mergeCell ref="W49:X49"/>
    <mergeCell ref="W50:X50"/>
    <mergeCell ref="W51:X51"/>
    <mergeCell ref="W52:X52"/>
    <mergeCell ref="N54:R54"/>
    <mergeCell ref="S54:X54"/>
    <mergeCell ref="N55:R55"/>
    <mergeCell ref="S55:X55"/>
    <mergeCell ref="N53:X53"/>
    <mergeCell ref="N47:X47"/>
    <mergeCell ref="N45:P45"/>
    <mergeCell ref="N46:P46"/>
    <mergeCell ref="N48:O48"/>
    <mergeCell ref="N49:O49"/>
    <mergeCell ref="N50:O50"/>
    <mergeCell ref="N51:O51"/>
    <mergeCell ref="N52:O52"/>
    <mergeCell ref="P48:Q48"/>
    <mergeCell ref="R48:S48"/>
    <mergeCell ref="T48:V48"/>
    <mergeCell ref="P49:Q49"/>
    <mergeCell ref="R49:S49"/>
    <mergeCell ref="T49:V49"/>
    <mergeCell ref="P50:Q50"/>
    <mergeCell ref="R50:S50"/>
    <mergeCell ref="T50:V50"/>
    <mergeCell ref="P51:Q51"/>
    <mergeCell ref="R51:S51"/>
    <mergeCell ref="T51:V51"/>
    <mergeCell ref="P52:Q52"/>
    <mergeCell ref="R52:S52"/>
    <mergeCell ref="T52:V52"/>
    <mergeCell ref="W48:X48"/>
    <mergeCell ref="S40:T40"/>
    <mergeCell ref="S41:T41"/>
    <mergeCell ref="S42:T42"/>
    <mergeCell ref="S43:T43"/>
    <mergeCell ref="V40:X40"/>
    <mergeCell ref="V41:X41"/>
    <mergeCell ref="V42:X42"/>
    <mergeCell ref="V43:X43"/>
    <mergeCell ref="N44:X44"/>
    <mergeCell ref="N40:O40"/>
    <mergeCell ref="N41:O41"/>
    <mergeCell ref="N42:O42"/>
    <mergeCell ref="N43:O43"/>
    <mergeCell ref="P40:R40"/>
    <mergeCell ref="P41:R41"/>
    <mergeCell ref="P42:R42"/>
    <mergeCell ref="N28:X28"/>
    <mergeCell ref="I9:I10"/>
    <mergeCell ref="I11:I12"/>
    <mergeCell ref="J9:K10"/>
    <mergeCell ref="J11:K12"/>
    <mergeCell ref="H9:H12"/>
    <mergeCell ref="L3:L75"/>
    <mergeCell ref="B64:K64"/>
    <mergeCell ref="B3:K3"/>
    <mergeCell ref="B4:D8"/>
    <mergeCell ref="E4:K8"/>
    <mergeCell ref="B12:C12"/>
    <mergeCell ref="B11:C11"/>
    <mergeCell ref="B10:C10"/>
    <mergeCell ref="D9:E10"/>
    <mergeCell ref="D11:E12"/>
    <mergeCell ref="F9:G10"/>
    <mergeCell ref="F11:G12"/>
    <mergeCell ref="J57:K57"/>
    <mergeCell ref="J58:K58"/>
    <mergeCell ref="J59:K59"/>
    <mergeCell ref="G59:I59"/>
    <mergeCell ref="G58:I58"/>
    <mergeCell ref="G57:I57"/>
    <mergeCell ref="G43:H43"/>
    <mergeCell ref="I52:J52"/>
    <mergeCell ref="G42:H42"/>
    <mergeCell ref="D42:F42"/>
    <mergeCell ref="D33:E33"/>
    <mergeCell ref="J33:K33"/>
    <mergeCell ref="J34:K34"/>
    <mergeCell ref="I49:J49"/>
    <mergeCell ref="I48:J48"/>
    <mergeCell ref="F52:H52"/>
    <mergeCell ref="G40:H40"/>
    <mergeCell ref="H34:I34"/>
    <mergeCell ref="H35:I35"/>
    <mergeCell ref="F34:G34"/>
    <mergeCell ref="F35:G35"/>
    <mergeCell ref="B46:D46"/>
    <mergeCell ref="B40:C40"/>
    <mergeCell ref="B41:C41"/>
    <mergeCell ref="B36:C36"/>
    <mergeCell ref="B38:C38"/>
    <mergeCell ref="D38:E38"/>
    <mergeCell ref="D36:E36"/>
    <mergeCell ref="F36:G36"/>
    <mergeCell ref="F38:G38"/>
    <mergeCell ref="B56:F56"/>
    <mergeCell ref="G54:K54"/>
    <mergeCell ref="B48:C48"/>
    <mergeCell ref="B52:C52"/>
    <mergeCell ref="D52:E52"/>
    <mergeCell ref="D51:E51"/>
    <mergeCell ref="D50:E50"/>
    <mergeCell ref="D49:E49"/>
    <mergeCell ref="D48:E48"/>
    <mergeCell ref="F48:H48"/>
    <mergeCell ref="F49:H49"/>
    <mergeCell ref="F50:H50"/>
    <mergeCell ref="F51:H51"/>
    <mergeCell ref="G56:K56"/>
    <mergeCell ref="G55:K55"/>
    <mergeCell ref="C14:H14"/>
    <mergeCell ref="J14:K14"/>
    <mergeCell ref="B13:K13"/>
    <mergeCell ref="H31:I31"/>
    <mergeCell ref="H30:I30"/>
    <mergeCell ref="D31:E31"/>
    <mergeCell ref="B30:C30"/>
    <mergeCell ref="B29:C29"/>
    <mergeCell ref="F29:G29"/>
    <mergeCell ref="F30:G30"/>
    <mergeCell ref="F31:G31"/>
    <mergeCell ref="J31:K31"/>
    <mergeCell ref="G23:K23"/>
    <mergeCell ref="G24:K24"/>
    <mergeCell ref="G25:K25"/>
    <mergeCell ref="G26:K26"/>
    <mergeCell ref="B27:F27"/>
    <mergeCell ref="B31:C31"/>
    <mergeCell ref="D30:E30"/>
    <mergeCell ref="D29:E29"/>
    <mergeCell ref="A3:A75"/>
    <mergeCell ref="B62:K62"/>
    <mergeCell ref="B25:F25"/>
    <mergeCell ref="H32:I32"/>
    <mergeCell ref="B21:K21"/>
    <mergeCell ref="H17:J17"/>
    <mergeCell ref="H18:J18"/>
    <mergeCell ref="H19:J19"/>
    <mergeCell ref="H20:J20"/>
    <mergeCell ref="C17:E17"/>
    <mergeCell ref="C18:E18"/>
    <mergeCell ref="C19:E19"/>
    <mergeCell ref="C20:E20"/>
    <mergeCell ref="B15:K15"/>
    <mergeCell ref="B26:F26"/>
    <mergeCell ref="H33:I33"/>
    <mergeCell ref="B49:C49"/>
    <mergeCell ref="B51:C51"/>
    <mergeCell ref="B53:K53"/>
    <mergeCell ref="B47:K47"/>
    <mergeCell ref="B63:H63"/>
    <mergeCell ref="J63:K63"/>
    <mergeCell ref="B44:K44"/>
    <mergeCell ref="B9:C9"/>
    <mergeCell ref="H36:I36"/>
    <mergeCell ref="G41:H41"/>
    <mergeCell ref="D40:F40"/>
    <mergeCell ref="D41:F41"/>
    <mergeCell ref="I40:K40"/>
    <mergeCell ref="I41:K41"/>
    <mergeCell ref="G39:K39"/>
    <mergeCell ref="B39:F39"/>
    <mergeCell ref="H38:I38"/>
    <mergeCell ref="B37:C37"/>
    <mergeCell ref="D37:E37"/>
    <mergeCell ref="F37:G37"/>
    <mergeCell ref="J37:K37"/>
    <mergeCell ref="H37:I37"/>
    <mergeCell ref="J36:K36"/>
    <mergeCell ref="J38:K38"/>
    <mergeCell ref="B34:C34"/>
    <mergeCell ref="B33:C33"/>
    <mergeCell ref="B32:C32"/>
    <mergeCell ref="J32:K32"/>
    <mergeCell ref="D35:E35"/>
    <mergeCell ref="B35:C35"/>
    <mergeCell ref="J35:K35"/>
    <mergeCell ref="G27:K27"/>
    <mergeCell ref="C16:E16"/>
    <mergeCell ref="H16:J16"/>
    <mergeCell ref="D34:E34"/>
    <mergeCell ref="H29:I29"/>
    <mergeCell ref="J29:K29"/>
    <mergeCell ref="J30:K30"/>
    <mergeCell ref="F32:G32"/>
    <mergeCell ref="F33:G33"/>
    <mergeCell ref="D32:E32"/>
    <mergeCell ref="J28:K28"/>
    <mergeCell ref="B28:I28"/>
    <mergeCell ref="B23:F23"/>
    <mergeCell ref="B24:F24"/>
    <mergeCell ref="B22:K22"/>
    <mergeCell ref="B69:K69"/>
    <mergeCell ref="B70:K70"/>
    <mergeCell ref="B71:K71"/>
    <mergeCell ref="B72:K72"/>
    <mergeCell ref="B73:K73"/>
    <mergeCell ref="B42:C42"/>
    <mergeCell ref="B61:K61"/>
    <mergeCell ref="C60:K60"/>
    <mergeCell ref="B68:C68"/>
    <mergeCell ref="B65:K65"/>
    <mergeCell ref="I43:K43"/>
    <mergeCell ref="B50:C50"/>
    <mergeCell ref="I42:K42"/>
    <mergeCell ref="B45:D45"/>
    <mergeCell ref="I51:J51"/>
    <mergeCell ref="I50:J50"/>
    <mergeCell ref="B57:C57"/>
    <mergeCell ref="B58:C58"/>
    <mergeCell ref="B59:C59"/>
    <mergeCell ref="D59:F59"/>
    <mergeCell ref="D58:F58"/>
    <mergeCell ref="D57:F57"/>
    <mergeCell ref="B54:F54"/>
    <mergeCell ref="B55:F55"/>
    <mergeCell ref="N38:O38"/>
    <mergeCell ref="P29:Q29"/>
    <mergeCell ref="P30:Q30"/>
    <mergeCell ref="P31:Q31"/>
    <mergeCell ref="P32:Q32"/>
    <mergeCell ref="P33:Q33"/>
    <mergeCell ref="P34:Q34"/>
    <mergeCell ref="P35:Q35"/>
    <mergeCell ref="P36:Q36"/>
    <mergeCell ref="P37:Q37"/>
    <mergeCell ref="P38:Q38"/>
    <mergeCell ref="N29:O29"/>
    <mergeCell ref="N30:O30"/>
    <mergeCell ref="N31:O31"/>
    <mergeCell ref="N32:O32"/>
    <mergeCell ref="N33:O33"/>
    <mergeCell ref="N34:O34"/>
    <mergeCell ref="N35:O35"/>
    <mergeCell ref="N36:O36"/>
    <mergeCell ref="N37:O37"/>
    <mergeCell ref="W37:X37"/>
    <mergeCell ref="R38:S38"/>
    <mergeCell ref="T38:V38"/>
    <mergeCell ref="R29:S29"/>
    <mergeCell ref="R30:S30"/>
    <mergeCell ref="R31:S31"/>
    <mergeCell ref="R32:S32"/>
    <mergeCell ref="R33:S33"/>
    <mergeCell ref="R34:S34"/>
    <mergeCell ref="R35:S35"/>
    <mergeCell ref="R36:S36"/>
    <mergeCell ref="R37:S37"/>
    <mergeCell ref="T29:V29"/>
    <mergeCell ref="T30:V30"/>
    <mergeCell ref="T31:V31"/>
    <mergeCell ref="T32:V32"/>
    <mergeCell ref="T33:V33"/>
    <mergeCell ref="T34:V34"/>
    <mergeCell ref="T35:V35"/>
    <mergeCell ref="T36:V36"/>
    <mergeCell ref="T37:V37"/>
    <mergeCell ref="B74:K74"/>
    <mergeCell ref="N62:X62"/>
    <mergeCell ref="N39:R39"/>
    <mergeCell ref="S39:X39"/>
    <mergeCell ref="W38:X38"/>
    <mergeCell ref="S27:X27"/>
    <mergeCell ref="N22:X22"/>
    <mergeCell ref="S23:X23"/>
    <mergeCell ref="S24:X24"/>
    <mergeCell ref="S25:X25"/>
    <mergeCell ref="S26:X26"/>
    <mergeCell ref="N23:R23"/>
    <mergeCell ref="N24:R24"/>
    <mergeCell ref="N25:R25"/>
    <mergeCell ref="N26:R26"/>
    <mergeCell ref="N27:R27"/>
    <mergeCell ref="W29:X29"/>
    <mergeCell ref="W30:X30"/>
    <mergeCell ref="W31:X31"/>
    <mergeCell ref="W32:X32"/>
    <mergeCell ref="W33:X33"/>
    <mergeCell ref="W34:X34"/>
    <mergeCell ref="W35:X35"/>
    <mergeCell ref="W36:X36"/>
  </mergeCells>
  <conditionalFormatting sqref="O20">
    <cfRule type="cellIs" dxfId="143" priority="168" operator="equal">
      <formula>TRUE</formula>
    </cfRule>
  </conditionalFormatting>
  <conditionalFormatting sqref="B31:C31">
    <cfRule type="expression" dxfId="142" priority="153">
      <formula>$N$31</formula>
    </cfRule>
    <cfRule type="expression" dxfId="141" priority="160">
      <formula>$N$31</formula>
    </cfRule>
  </conditionalFormatting>
  <conditionalFormatting sqref="B30:C30">
    <cfRule type="expression" dxfId="140" priority="159">
      <formula>$N$30</formula>
    </cfRule>
  </conditionalFormatting>
  <conditionalFormatting sqref="B29:C29">
    <cfRule type="expression" dxfId="139" priority="154">
      <formula>$N$29</formula>
    </cfRule>
  </conditionalFormatting>
  <conditionalFormatting sqref="B32:C32">
    <cfRule type="expression" dxfId="138" priority="152">
      <formula>$N$32</formula>
    </cfRule>
  </conditionalFormatting>
  <conditionalFormatting sqref="B33:C33">
    <cfRule type="expression" dxfId="137" priority="151">
      <formula>$N$33</formula>
    </cfRule>
  </conditionalFormatting>
  <conditionalFormatting sqref="B34:C34">
    <cfRule type="expression" dxfId="136" priority="150">
      <formula>$N$34</formula>
    </cfRule>
  </conditionalFormatting>
  <conditionalFormatting sqref="B35:C35">
    <cfRule type="expression" dxfId="135" priority="149">
      <formula>$N$35</formula>
    </cfRule>
  </conditionalFormatting>
  <conditionalFormatting sqref="B36:C36">
    <cfRule type="expression" dxfId="134" priority="147">
      <formula>$N$36</formula>
    </cfRule>
  </conditionalFormatting>
  <conditionalFormatting sqref="B37:C37">
    <cfRule type="expression" dxfId="133" priority="145">
      <formula>$N$37</formula>
    </cfRule>
  </conditionalFormatting>
  <conditionalFormatting sqref="B38:C38">
    <cfRule type="expression" dxfId="132" priority="143">
      <formula>$N$38</formula>
    </cfRule>
  </conditionalFormatting>
  <conditionalFormatting sqref="D29:E29">
    <cfRule type="expression" dxfId="131" priority="142">
      <formula>$P$29</formula>
    </cfRule>
  </conditionalFormatting>
  <conditionalFormatting sqref="D30:E30">
    <cfRule type="expression" dxfId="130" priority="141">
      <formula>$P$30</formula>
    </cfRule>
  </conditionalFormatting>
  <conditionalFormatting sqref="D31:E31">
    <cfRule type="expression" dxfId="129" priority="139">
      <formula>$P$31</formula>
    </cfRule>
  </conditionalFormatting>
  <conditionalFormatting sqref="D32:E32">
    <cfRule type="expression" dxfId="128" priority="138">
      <formula>$P$32</formula>
    </cfRule>
  </conditionalFormatting>
  <conditionalFormatting sqref="D33:E33">
    <cfRule type="expression" dxfId="127" priority="137">
      <formula>$P$33</formula>
    </cfRule>
  </conditionalFormatting>
  <conditionalFormatting sqref="D34:E34">
    <cfRule type="expression" dxfId="126" priority="136">
      <formula>$P$34</formula>
    </cfRule>
  </conditionalFormatting>
  <conditionalFormatting sqref="D35:E35">
    <cfRule type="expression" dxfId="125" priority="134">
      <formula>$P$35</formula>
    </cfRule>
  </conditionalFormatting>
  <conditionalFormatting sqref="D36:E36">
    <cfRule type="expression" dxfId="124" priority="133">
      <formula>$P$36</formula>
    </cfRule>
  </conditionalFormatting>
  <conditionalFormatting sqref="D37:E37">
    <cfRule type="expression" dxfId="123" priority="132">
      <formula>$P$37</formula>
    </cfRule>
  </conditionalFormatting>
  <conditionalFormatting sqref="D38:E38">
    <cfRule type="expression" dxfId="122" priority="131">
      <formula>$P$38</formula>
    </cfRule>
  </conditionalFormatting>
  <conditionalFormatting sqref="F29:G29">
    <cfRule type="expression" dxfId="121" priority="130">
      <formula>$R$29</formula>
    </cfRule>
  </conditionalFormatting>
  <conditionalFormatting sqref="F30:G30">
    <cfRule type="expression" dxfId="120" priority="129">
      <formula>$R$30</formula>
    </cfRule>
  </conditionalFormatting>
  <conditionalFormatting sqref="F31:G31">
    <cfRule type="expression" dxfId="119" priority="128">
      <formula>$R$31</formula>
    </cfRule>
  </conditionalFormatting>
  <conditionalFormatting sqref="F32:G32">
    <cfRule type="expression" dxfId="118" priority="127">
      <formula>$R$32</formula>
    </cfRule>
  </conditionalFormatting>
  <conditionalFormatting sqref="F33:G33">
    <cfRule type="expression" dxfId="117" priority="126">
      <formula>$R$33</formula>
    </cfRule>
  </conditionalFormatting>
  <conditionalFormatting sqref="F34:G34">
    <cfRule type="expression" dxfId="116" priority="125">
      <formula>$R$34</formula>
    </cfRule>
  </conditionalFormatting>
  <conditionalFormatting sqref="F35:G35">
    <cfRule type="expression" dxfId="115" priority="124">
      <formula>$R$35</formula>
    </cfRule>
  </conditionalFormatting>
  <conditionalFormatting sqref="F36:G36">
    <cfRule type="expression" dxfId="114" priority="123">
      <formula>$R$36</formula>
    </cfRule>
  </conditionalFormatting>
  <conditionalFormatting sqref="F37:G37">
    <cfRule type="expression" dxfId="113" priority="121">
      <formula>$R$37</formula>
    </cfRule>
  </conditionalFormatting>
  <conditionalFormatting sqref="F38:G38">
    <cfRule type="expression" dxfId="112" priority="120">
      <formula>$R$38</formula>
    </cfRule>
  </conditionalFormatting>
  <conditionalFormatting sqref="H29:I29">
    <cfRule type="expression" dxfId="111" priority="119">
      <formula>$T$29</formula>
    </cfRule>
  </conditionalFormatting>
  <conditionalFormatting sqref="H30:I30">
    <cfRule type="expression" dxfId="110" priority="118">
      <formula>$T$30</formula>
    </cfRule>
  </conditionalFormatting>
  <conditionalFormatting sqref="H31:I31">
    <cfRule type="expression" dxfId="109" priority="117">
      <formula>$T$31</formula>
    </cfRule>
  </conditionalFormatting>
  <conditionalFormatting sqref="H32:I32">
    <cfRule type="expression" dxfId="108" priority="116">
      <formula>$T$32</formula>
    </cfRule>
  </conditionalFormatting>
  <conditionalFormatting sqref="H33:I33">
    <cfRule type="expression" dxfId="107" priority="115">
      <formula>$T$33</formula>
    </cfRule>
  </conditionalFormatting>
  <conditionalFormatting sqref="H34:I34">
    <cfRule type="expression" dxfId="106" priority="114">
      <formula>$T$34</formula>
    </cfRule>
  </conditionalFormatting>
  <conditionalFormatting sqref="H35:I35">
    <cfRule type="expression" dxfId="105" priority="113">
      <formula>$T$35</formula>
    </cfRule>
  </conditionalFormatting>
  <conditionalFormatting sqref="H36:I36">
    <cfRule type="expression" dxfId="104" priority="112">
      <formula>$T$36</formula>
    </cfRule>
  </conditionalFormatting>
  <conditionalFormatting sqref="H37:I37">
    <cfRule type="expression" dxfId="103" priority="111">
      <formula>$T$37</formula>
    </cfRule>
  </conditionalFormatting>
  <conditionalFormatting sqref="H38:I38">
    <cfRule type="expression" dxfId="102" priority="110">
      <formula>$T$38</formula>
    </cfRule>
  </conditionalFormatting>
  <conditionalFormatting sqref="J38:K38">
    <cfRule type="expression" dxfId="101" priority="109">
      <formula>$W$38</formula>
    </cfRule>
  </conditionalFormatting>
  <conditionalFormatting sqref="J37:K37">
    <cfRule type="expression" dxfId="100" priority="108">
      <formula>$W$37</formula>
    </cfRule>
  </conditionalFormatting>
  <conditionalFormatting sqref="J36:K36">
    <cfRule type="expression" dxfId="99" priority="107">
      <formula>$W$36</formula>
    </cfRule>
  </conditionalFormatting>
  <conditionalFormatting sqref="J35:K35">
    <cfRule type="expression" dxfId="98" priority="105">
      <formula>$W$35</formula>
    </cfRule>
  </conditionalFormatting>
  <conditionalFormatting sqref="J34:K34">
    <cfRule type="expression" dxfId="97" priority="104">
      <formula>$W$34</formula>
    </cfRule>
  </conditionalFormatting>
  <conditionalFormatting sqref="J33:K33">
    <cfRule type="expression" dxfId="96" priority="102">
      <formula>$W$33</formula>
    </cfRule>
  </conditionalFormatting>
  <conditionalFormatting sqref="J32:K32">
    <cfRule type="expression" dxfId="95" priority="101">
      <formula>$W$32</formula>
    </cfRule>
  </conditionalFormatting>
  <conditionalFormatting sqref="J31:K31">
    <cfRule type="expression" dxfId="94" priority="100">
      <formula>$W$31</formula>
    </cfRule>
  </conditionalFormatting>
  <conditionalFormatting sqref="J30:K30">
    <cfRule type="expression" dxfId="93" priority="99">
      <formula>$W$30</formula>
    </cfRule>
  </conditionalFormatting>
  <conditionalFormatting sqref="J29:K29">
    <cfRule type="expression" dxfId="92" priority="98">
      <formula>$W$29</formula>
    </cfRule>
  </conditionalFormatting>
  <conditionalFormatting sqref="B23:F23">
    <cfRule type="expression" dxfId="91" priority="97">
      <formula>$N$23</formula>
    </cfRule>
  </conditionalFormatting>
  <conditionalFormatting sqref="B24:F24">
    <cfRule type="expression" dxfId="90" priority="96">
      <formula>$N$24</formula>
    </cfRule>
  </conditionalFormatting>
  <conditionalFormatting sqref="B25:F25">
    <cfRule type="expression" dxfId="89" priority="95">
      <formula>$N$25</formula>
    </cfRule>
  </conditionalFormatting>
  <conditionalFormatting sqref="B26:F26">
    <cfRule type="expression" dxfId="88" priority="94">
      <formula>$N$26</formula>
    </cfRule>
  </conditionalFormatting>
  <conditionalFormatting sqref="B27:F27">
    <cfRule type="expression" dxfId="87" priority="93">
      <formula>$N$27</formula>
    </cfRule>
  </conditionalFormatting>
  <conditionalFormatting sqref="G23:K23">
    <cfRule type="expression" dxfId="86" priority="92">
      <formula>$S$23</formula>
    </cfRule>
  </conditionalFormatting>
  <conditionalFormatting sqref="G24:K24">
    <cfRule type="expression" dxfId="85" priority="91">
      <formula>$S$24</formula>
    </cfRule>
  </conditionalFormatting>
  <conditionalFormatting sqref="G25:K25">
    <cfRule type="expression" dxfId="84" priority="90">
      <formula>$S$25</formula>
    </cfRule>
  </conditionalFormatting>
  <conditionalFormatting sqref="G26:K26">
    <cfRule type="expression" dxfId="83" priority="89">
      <formula>$S$26</formula>
    </cfRule>
  </conditionalFormatting>
  <conditionalFormatting sqref="G27:K27">
    <cfRule type="expression" dxfId="82" priority="88">
      <formula>$S$27</formula>
    </cfRule>
  </conditionalFormatting>
  <conditionalFormatting sqref="B45:D45">
    <cfRule type="expression" dxfId="81" priority="86">
      <formula>$N$45</formula>
    </cfRule>
    <cfRule type="expression" dxfId="80" priority="87">
      <formula>$N$48</formula>
    </cfRule>
  </conditionalFormatting>
  <conditionalFormatting sqref="B46:D46">
    <cfRule type="expression" dxfId="79" priority="85">
      <formula>$N$46</formula>
    </cfRule>
  </conditionalFormatting>
  <conditionalFormatting sqref="E45">
    <cfRule type="expression" dxfId="78" priority="84">
      <formula>$Q$45</formula>
    </cfRule>
  </conditionalFormatting>
  <conditionalFormatting sqref="E46">
    <cfRule type="expression" dxfId="77" priority="83">
      <formula>$Q$46</formula>
    </cfRule>
  </conditionalFormatting>
  <conditionalFormatting sqref="F46">
    <cfRule type="expression" dxfId="76" priority="82">
      <formula>$R$46</formula>
    </cfRule>
  </conditionalFormatting>
  <conditionalFormatting sqref="F45">
    <cfRule type="expression" dxfId="75" priority="81">
      <formula>$R$45</formula>
    </cfRule>
  </conditionalFormatting>
  <conditionalFormatting sqref="G45">
    <cfRule type="expression" dxfId="74" priority="80">
      <formula>$S$45</formula>
    </cfRule>
  </conditionalFormatting>
  <conditionalFormatting sqref="G46">
    <cfRule type="expression" dxfId="73" priority="79">
      <formula>$S$46</formula>
    </cfRule>
  </conditionalFormatting>
  <conditionalFormatting sqref="H46">
    <cfRule type="expression" dxfId="72" priority="78">
      <formula>$T$46</formula>
    </cfRule>
  </conditionalFormatting>
  <conditionalFormatting sqref="H45">
    <cfRule type="expression" dxfId="71" priority="77">
      <formula>$T$45</formula>
    </cfRule>
  </conditionalFormatting>
  <conditionalFormatting sqref="I45">
    <cfRule type="expression" dxfId="70" priority="76">
      <formula>$V$45</formula>
    </cfRule>
  </conditionalFormatting>
  <conditionalFormatting sqref="I46">
    <cfRule type="expression" dxfId="69" priority="75">
      <formula>$V$46</formula>
    </cfRule>
  </conditionalFormatting>
  <conditionalFormatting sqref="J46">
    <cfRule type="expression" dxfId="68" priority="74">
      <formula>$W$46</formula>
    </cfRule>
  </conditionalFormatting>
  <conditionalFormatting sqref="J45">
    <cfRule type="expression" dxfId="67" priority="73">
      <formula>$W$45</formula>
    </cfRule>
  </conditionalFormatting>
  <conditionalFormatting sqref="K45">
    <cfRule type="expression" dxfId="66" priority="72">
      <formula>$X$45</formula>
    </cfRule>
  </conditionalFormatting>
  <conditionalFormatting sqref="K46">
    <cfRule type="expression" dxfId="65" priority="71">
      <formula>$X$46</formula>
    </cfRule>
  </conditionalFormatting>
  <conditionalFormatting sqref="B40:C40">
    <cfRule type="expression" dxfId="64" priority="70">
      <formula>$N$40</formula>
    </cfRule>
  </conditionalFormatting>
  <conditionalFormatting sqref="B41:C41">
    <cfRule type="expression" dxfId="63" priority="69">
      <formula>$N$41</formula>
    </cfRule>
  </conditionalFormatting>
  <conditionalFormatting sqref="B42:C42">
    <cfRule type="expression" dxfId="62" priority="68">
      <formula>$N$42</formula>
    </cfRule>
  </conditionalFormatting>
  <conditionalFormatting sqref="C43">
    <cfRule type="expression" dxfId="61" priority="67">
      <formula>$N$43</formula>
    </cfRule>
  </conditionalFormatting>
  <conditionalFormatting sqref="D40:F40">
    <cfRule type="expression" dxfId="60" priority="66">
      <formula>$P$40</formula>
    </cfRule>
  </conditionalFormatting>
  <conditionalFormatting sqref="B54:F54">
    <cfRule type="expression" dxfId="59" priority="65">
      <formula>$N$54</formula>
    </cfRule>
  </conditionalFormatting>
  <conditionalFormatting sqref="B55:F55">
    <cfRule type="expression" dxfId="58" priority="64">
      <formula>$N$55</formula>
    </cfRule>
  </conditionalFormatting>
  <conditionalFormatting sqref="G54:K54">
    <cfRule type="expression" dxfId="57" priority="63">
      <formula>$S$54</formula>
    </cfRule>
  </conditionalFormatting>
  <conditionalFormatting sqref="G55:K55">
    <cfRule type="expression" dxfId="56" priority="62">
      <formula>$S$55</formula>
    </cfRule>
  </conditionalFormatting>
  <conditionalFormatting sqref="G56:K56">
    <cfRule type="expression" dxfId="55" priority="61">
      <formula>$S$56</formula>
    </cfRule>
  </conditionalFormatting>
  <conditionalFormatting sqref="G57:I57">
    <cfRule type="expression" dxfId="54" priority="60">
      <formula>$S$57</formula>
    </cfRule>
  </conditionalFormatting>
  <conditionalFormatting sqref="G58:I58">
    <cfRule type="expression" dxfId="53" priority="57">
      <formula>$S$58</formula>
    </cfRule>
  </conditionalFormatting>
  <conditionalFormatting sqref="G59:I59">
    <cfRule type="expression" dxfId="52" priority="56">
      <formula>$S$59</formula>
    </cfRule>
  </conditionalFormatting>
  <conditionalFormatting sqref="J59:K59">
    <cfRule type="expression" dxfId="51" priority="55">
      <formula>$V$59</formula>
    </cfRule>
  </conditionalFormatting>
  <conditionalFormatting sqref="J58:K58">
    <cfRule type="expression" dxfId="50" priority="54">
      <formula>$V$58</formula>
    </cfRule>
  </conditionalFormatting>
  <conditionalFormatting sqref="J57:K57">
    <cfRule type="expression" dxfId="49" priority="53">
      <formula>$V$57</formula>
    </cfRule>
  </conditionalFormatting>
  <conditionalFormatting sqref="B56:F56">
    <cfRule type="expression" dxfId="48" priority="52">
      <formula>$N$56</formula>
    </cfRule>
  </conditionalFormatting>
  <conditionalFormatting sqref="B57:C57">
    <cfRule type="expression" dxfId="47" priority="51">
      <formula>$N$57</formula>
    </cfRule>
  </conditionalFormatting>
  <conditionalFormatting sqref="B58:C58">
    <cfRule type="expression" dxfId="46" priority="50">
      <formula>$N$58</formula>
    </cfRule>
  </conditionalFormatting>
  <conditionalFormatting sqref="B59:C59">
    <cfRule type="expression" dxfId="45" priority="49">
      <formula>$N$59</formula>
    </cfRule>
  </conditionalFormatting>
  <conditionalFormatting sqref="D59:F59">
    <cfRule type="expression" dxfId="44" priority="48">
      <formula>$P$59</formula>
    </cfRule>
  </conditionalFormatting>
  <conditionalFormatting sqref="D58:F58">
    <cfRule type="expression" dxfId="43" priority="47">
      <formula>$P$58</formula>
    </cfRule>
  </conditionalFormatting>
  <conditionalFormatting sqref="D57:F57">
    <cfRule type="expression" dxfId="42" priority="45">
      <formula>$P$57</formula>
    </cfRule>
  </conditionalFormatting>
  <conditionalFormatting sqref="B48:C48">
    <cfRule type="expression" dxfId="41" priority="44">
      <formula>$N$48</formula>
    </cfRule>
  </conditionalFormatting>
  <conditionalFormatting sqref="B49:C49">
    <cfRule type="expression" dxfId="40" priority="43">
      <formula>$N$49</formula>
    </cfRule>
  </conditionalFormatting>
  <conditionalFormatting sqref="B50:C50">
    <cfRule type="expression" dxfId="39" priority="42">
      <formula>$N$50</formula>
    </cfRule>
  </conditionalFormatting>
  <conditionalFormatting sqref="B51:C51">
    <cfRule type="expression" dxfId="38" priority="41">
      <formula>$N$51</formula>
    </cfRule>
  </conditionalFormatting>
  <conditionalFormatting sqref="B52:C52">
    <cfRule type="expression" dxfId="37" priority="40">
      <formula>$N$52</formula>
    </cfRule>
  </conditionalFormatting>
  <conditionalFormatting sqref="D48:E48">
    <cfRule type="expression" dxfId="36" priority="39">
      <formula>$P$48</formula>
    </cfRule>
  </conditionalFormatting>
  <conditionalFormatting sqref="D49:E49">
    <cfRule type="expression" dxfId="35" priority="38">
      <formula>$P$49</formula>
    </cfRule>
  </conditionalFormatting>
  <conditionalFormatting sqref="D50:E50">
    <cfRule type="expression" dxfId="34" priority="37">
      <formula>$P$50</formula>
    </cfRule>
  </conditionalFormatting>
  <conditionalFormatting sqref="D51:E51">
    <cfRule type="expression" dxfId="33" priority="36">
      <formula>$P$51</formula>
    </cfRule>
  </conditionalFormatting>
  <conditionalFormatting sqref="D52:E52">
    <cfRule type="cellIs" dxfId="32" priority="4" operator="equal">
      <formula>TRUE</formula>
    </cfRule>
    <cfRule type="expression" dxfId="31" priority="35">
      <formula>$P$52</formula>
    </cfRule>
  </conditionalFormatting>
  <conditionalFormatting sqref="F48:H48">
    <cfRule type="expression" dxfId="30" priority="34">
      <formula>$R$48</formula>
    </cfRule>
  </conditionalFormatting>
  <conditionalFormatting sqref="F49:H49">
    <cfRule type="expression" dxfId="29" priority="33">
      <formula>$R$49</formula>
    </cfRule>
  </conditionalFormatting>
  <conditionalFormatting sqref="F50:H50">
    <cfRule type="expression" dxfId="28" priority="32">
      <formula>$R$50</formula>
    </cfRule>
  </conditionalFormatting>
  <conditionalFormatting sqref="F51:H51">
    <cfRule type="expression" dxfId="27" priority="31">
      <formula>$R$51</formula>
    </cfRule>
  </conditionalFormatting>
  <conditionalFormatting sqref="F52:H52">
    <cfRule type="expression" dxfId="26" priority="30">
      <formula>$R$52</formula>
    </cfRule>
  </conditionalFormatting>
  <conditionalFormatting sqref="I48:J48">
    <cfRule type="expression" dxfId="25" priority="29">
      <formula>$T$48</formula>
    </cfRule>
  </conditionalFormatting>
  <conditionalFormatting sqref="I49:J49">
    <cfRule type="expression" dxfId="24" priority="28">
      <formula>$T$49</formula>
    </cfRule>
  </conditionalFormatting>
  <conditionalFormatting sqref="I50:J50">
    <cfRule type="expression" dxfId="23" priority="27">
      <formula>$T$50</formula>
    </cfRule>
  </conditionalFormatting>
  <conditionalFormatting sqref="I51:J51">
    <cfRule type="expression" dxfId="22" priority="26">
      <formula>$T$51</formula>
    </cfRule>
  </conditionalFormatting>
  <conditionalFormatting sqref="I52:J52">
    <cfRule type="expression" dxfId="21" priority="25">
      <formula>$T$52</formula>
    </cfRule>
  </conditionalFormatting>
  <conditionalFormatting sqref="K48">
    <cfRule type="expression" dxfId="20" priority="24">
      <formula>$W$48</formula>
    </cfRule>
  </conditionalFormatting>
  <conditionalFormatting sqref="K49">
    <cfRule type="expression" dxfId="19" priority="23">
      <formula>$W$49</formula>
    </cfRule>
  </conditionalFormatting>
  <conditionalFormatting sqref="K50">
    <cfRule type="expression" dxfId="18" priority="22">
      <formula>$W$50</formula>
    </cfRule>
  </conditionalFormatting>
  <conditionalFormatting sqref="K51">
    <cfRule type="expression" dxfId="17" priority="21">
      <formula>$W$51</formula>
    </cfRule>
  </conditionalFormatting>
  <conditionalFormatting sqref="K52">
    <cfRule type="expression" dxfId="16" priority="20">
      <formula>$W$52</formula>
    </cfRule>
  </conditionalFormatting>
  <conditionalFormatting sqref="D41:F41">
    <cfRule type="expression" dxfId="15" priority="19">
      <formula>$P$41</formula>
    </cfRule>
  </conditionalFormatting>
  <conditionalFormatting sqref="D42:F42">
    <cfRule type="expression" dxfId="14" priority="18">
      <formula>$P$42</formula>
    </cfRule>
  </conditionalFormatting>
  <conditionalFormatting sqref="D43">
    <cfRule type="expression" dxfId="13" priority="17">
      <formula>$P$43</formula>
    </cfRule>
  </conditionalFormatting>
  <conditionalFormatting sqref="E43">
    <cfRule type="expression" dxfId="12" priority="16">
      <formula>$Q$43</formula>
    </cfRule>
  </conditionalFormatting>
  <conditionalFormatting sqref="F43">
    <cfRule type="expression" dxfId="11" priority="15">
      <formula>$R$43</formula>
    </cfRule>
  </conditionalFormatting>
  <conditionalFormatting sqref="G40:H40">
    <cfRule type="expression" dxfId="10" priority="14">
      <formula>$S$40</formula>
    </cfRule>
  </conditionalFormatting>
  <conditionalFormatting sqref="G41:H41">
    <cfRule type="expression" dxfId="9" priority="13">
      <formula>$S$41</formula>
    </cfRule>
  </conditionalFormatting>
  <conditionalFormatting sqref="G42:H42">
    <cfRule type="expression" dxfId="8" priority="12">
      <formula>$S$42</formula>
    </cfRule>
  </conditionalFormatting>
  <conditionalFormatting sqref="G43:H43">
    <cfRule type="expression" dxfId="7" priority="11">
      <formula>$S$43</formula>
    </cfRule>
  </conditionalFormatting>
  <conditionalFormatting sqref="I40:K40">
    <cfRule type="expression" dxfId="6" priority="10">
      <formula>$V$40</formula>
    </cfRule>
  </conditionalFormatting>
  <conditionalFormatting sqref="I41:K41">
    <cfRule type="expression" dxfId="5" priority="9">
      <formula>$V$41</formula>
    </cfRule>
  </conditionalFormatting>
  <conditionalFormatting sqref="I42:K42">
    <cfRule type="expression" dxfId="4" priority="8">
      <formula>$V$42</formula>
    </cfRule>
  </conditionalFormatting>
  <conditionalFormatting sqref="I43:K43">
    <cfRule type="expression" dxfId="3" priority="7">
      <formula>$V$43</formula>
    </cfRule>
  </conditionalFormatting>
  <conditionalFormatting sqref="B62">
    <cfRule type="expression" dxfId="2" priority="1">
      <formula>$N$62</formula>
    </cfRule>
  </conditionalFormatting>
  <conditionalFormatting sqref="C60:K60">
    <cfRule type="expression" dxfId="1" priority="2">
      <formula>$N$60</formula>
    </cfRule>
  </conditionalFormatting>
  <conditionalFormatting sqref="C60">
    <cfRule type="expression" dxfId="0" priority="5">
      <formula>$N$60</formula>
    </cfRule>
  </conditionalFormatting>
  <hyperlinks>
    <hyperlink ref="B12" r:id="rId1" xr:uid="{00000000-0004-0000-0000-000000000000}"/>
  </hyperlinks>
  <pageMargins left="0.39370078740157483" right="0.23622047244094491" top="0.19685039370078741" bottom="0" header="0.15748031496062992" footer="0"/>
  <pageSetup paperSize="9" scale="69" orientation="portrait" r:id="rId2"/>
  <headerFooter>
    <oddFooter>&amp;R&amp;8MC0404_02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22</xdr:row>
                    <xdr:rowOff>200025</xdr:rowOff>
                  </from>
                  <to>
                    <xdr:col>10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21</xdr:row>
                    <xdr:rowOff>171450</xdr:rowOff>
                  </from>
                  <to>
                    <xdr:col>4</xdr:col>
                    <xdr:colOff>200025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21</xdr:row>
                    <xdr:rowOff>161925</xdr:rowOff>
                  </from>
                  <to>
                    <xdr:col>9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47625</xdr:colOff>
                    <xdr:row>23</xdr:row>
                    <xdr:rowOff>200025</xdr:rowOff>
                  </from>
                  <to>
                    <xdr:col>4</xdr:col>
                    <xdr:colOff>200025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9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22</xdr:row>
                    <xdr:rowOff>200025</xdr:rowOff>
                  </from>
                  <to>
                    <xdr:col>4</xdr:col>
                    <xdr:colOff>200025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</xdr:col>
                    <xdr:colOff>47625</xdr:colOff>
                    <xdr:row>24</xdr:row>
                    <xdr:rowOff>190500</xdr:rowOff>
                  </from>
                  <to>
                    <xdr:col>6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28</xdr:row>
                    <xdr:rowOff>209550</xdr:rowOff>
                  </from>
                  <to>
                    <xdr:col>3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200025</xdr:rowOff>
                  </from>
                  <to>
                    <xdr:col>9</xdr:col>
                    <xdr:colOff>381000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6</xdr:col>
                    <xdr:colOff>66675</xdr:colOff>
                    <xdr:row>24</xdr:row>
                    <xdr:rowOff>190500</xdr:rowOff>
                  </from>
                  <to>
                    <xdr:col>10</xdr:col>
                    <xdr:colOff>476250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5</xdr:col>
                    <xdr:colOff>66675</xdr:colOff>
                    <xdr:row>46</xdr:row>
                    <xdr:rowOff>152400</xdr:rowOff>
                  </from>
                  <to>
                    <xdr:col>7</xdr:col>
                    <xdr:colOff>304800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6</xdr:col>
                    <xdr:colOff>66675</xdr:colOff>
                    <xdr:row>23</xdr:row>
                    <xdr:rowOff>200025</xdr:rowOff>
                  </from>
                  <to>
                    <xdr:col>9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 Box 30">
              <controlPr defaultSize="0" autoFill="0" autoLine="0" autoPict="0">
                <anchor moveWithCells="1">
                  <from>
                    <xdr:col>6</xdr:col>
                    <xdr:colOff>66675</xdr:colOff>
                    <xdr:row>25</xdr:row>
                    <xdr:rowOff>190500</xdr:rowOff>
                  </from>
                  <to>
                    <xdr:col>10</xdr:col>
                    <xdr:colOff>762000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</xdr:col>
                    <xdr:colOff>66675</xdr:colOff>
                    <xdr:row>53</xdr:row>
                    <xdr:rowOff>0</xdr:rowOff>
                  </from>
                  <to>
                    <xdr:col>6</xdr:col>
                    <xdr:colOff>266700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6</xdr:col>
                    <xdr:colOff>57150</xdr:colOff>
                    <xdr:row>52</xdr:row>
                    <xdr:rowOff>180975</xdr:rowOff>
                  </from>
                  <to>
                    <xdr:col>10</xdr:col>
                    <xdr:colOff>762000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1</xdr:col>
                    <xdr:colOff>57150</xdr:colOff>
                    <xdr:row>55</xdr:row>
                    <xdr:rowOff>209550</xdr:rowOff>
                  </from>
                  <to>
                    <xdr:col>2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>
                  <from>
                    <xdr:col>1</xdr:col>
                    <xdr:colOff>66675</xdr:colOff>
                    <xdr:row>56</xdr:row>
                    <xdr:rowOff>209550</xdr:rowOff>
                  </from>
                  <to>
                    <xdr:col>2</xdr:col>
                    <xdr:colOff>571500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1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55</xdr:row>
                    <xdr:rowOff>200025</xdr:rowOff>
                  </from>
                  <to>
                    <xdr:col>5</xdr:col>
                    <xdr:colOff>762000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1</xdr:col>
                    <xdr:colOff>66675</xdr:colOff>
                    <xdr:row>57</xdr:row>
                    <xdr:rowOff>200025</xdr:rowOff>
                  </from>
                  <to>
                    <xdr:col>3</xdr:col>
                    <xdr:colOff>152400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209550</xdr:rowOff>
                  </from>
                  <to>
                    <xdr:col>5</xdr:col>
                    <xdr:colOff>742950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3</xdr:col>
                    <xdr:colOff>9525</xdr:colOff>
                    <xdr:row>57</xdr:row>
                    <xdr:rowOff>200025</xdr:rowOff>
                  </from>
                  <to>
                    <xdr:col>5</xdr:col>
                    <xdr:colOff>800100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defaultSize="0" autoFill="0" autoLine="0" autoPict="0">
                <anchor moveWithCells="1">
                  <from>
                    <xdr:col>6</xdr:col>
                    <xdr:colOff>57150</xdr:colOff>
                    <xdr:row>55</xdr:row>
                    <xdr:rowOff>200025</xdr:rowOff>
                  </from>
                  <to>
                    <xdr:col>8</xdr:col>
                    <xdr:colOff>352425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6" name="Check Box 66">
              <controlPr defaultSize="0" autoFill="0" autoLine="0" autoPict="0">
                <anchor moveWithCells="1">
                  <from>
                    <xdr:col>6</xdr:col>
                    <xdr:colOff>57150</xdr:colOff>
                    <xdr:row>56</xdr:row>
                    <xdr:rowOff>200025</xdr:rowOff>
                  </from>
                  <to>
                    <xdr:col>8</xdr:col>
                    <xdr:colOff>390525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defaultSize="0" autoFill="0" autoLine="0" autoPict="0">
                <anchor moveWithCells="1">
                  <from>
                    <xdr:col>6</xdr:col>
                    <xdr:colOff>57150</xdr:colOff>
                    <xdr:row>57</xdr:row>
                    <xdr:rowOff>200025</xdr:rowOff>
                  </from>
                  <to>
                    <xdr:col>8</xdr:col>
                    <xdr:colOff>762000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200025</xdr:rowOff>
                  </from>
                  <to>
                    <xdr:col>10</xdr:col>
                    <xdr:colOff>790575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209550</xdr:rowOff>
                  </from>
                  <to>
                    <xdr:col>10</xdr:col>
                    <xdr:colOff>781050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200025</xdr:rowOff>
                  </from>
                  <to>
                    <xdr:col>10</xdr:col>
                    <xdr:colOff>790575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1</xdr:col>
                    <xdr:colOff>57150</xdr:colOff>
                    <xdr:row>53</xdr:row>
                    <xdr:rowOff>209550</xdr:rowOff>
                  </from>
                  <to>
                    <xdr:col>5</xdr:col>
                    <xdr:colOff>857250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6</xdr:col>
                    <xdr:colOff>57150</xdr:colOff>
                    <xdr:row>54</xdr:row>
                    <xdr:rowOff>0</xdr:rowOff>
                  </from>
                  <to>
                    <xdr:col>10</xdr:col>
                    <xdr:colOff>828675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6</xdr:col>
                    <xdr:colOff>57150</xdr:colOff>
                    <xdr:row>54</xdr:row>
                    <xdr:rowOff>200025</xdr:rowOff>
                  </from>
                  <to>
                    <xdr:col>8</xdr:col>
                    <xdr:colOff>95250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209550</xdr:rowOff>
                  </from>
                  <to>
                    <xdr:col>3</xdr:col>
                    <xdr:colOff>133350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5" name="Check Box 77">
              <controlPr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0</xdr:rowOff>
                  </from>
                  <to>
                    <xdr:col>4</xdr:col>
                    <xdr:colOff>47625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6" name="Check Box 80">
              <controlPr defaultSize="0" autoFill="0" autoLine="0" autoPict="0">
                <anchor moveWithCells="1">
                  <from>
                    <xdr:col>4</xdr:col>
                    <xdr:colOff>57150</xdr:colOff>
                    <xdr:row>43</xdr:row>
                    <xdr:rowOff>190500</xdr:rowOff>
                  </from>
                  <to>
                    <xdr:col>4</xdr:col>
                    <xdr:colOff>838200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7" name="Check Box 95">
              <controlPr defaultSize="0" autoFill="0" autoLine="0" autoPict="0">
                <anchor moveWithCells="1">
                  <from>
                    <xdr:col>6</xdr:col>
                    <xdr:colOff>28575</xdr:colOff>
                    <xdr:row>40</xdr:row>
                    <xdr:rowOff>190500</xdr:rowOff>
                  </from>
                  <to>
                    <xdr:col>7</xdr:col>
                    <xdr:colOff>838200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8" name="Check Box 96">
              <controlPr defaultSize="0" autoFill="0" autoLine="0" autoPict="0">
                <anchor moveWithCells="1">
                  <from>
                    <xdr:col>6</xdr:col>
                    <xdr:colOff>28575</xdr:colOff>
                    <xdr:row>39</xdr:row>
                    <xdr:rowOff>200025</xdr:rowOff>
                  </from>
                  <to>
                    <xdr:col>7</xdr:col>
                    <xdr:colOff>838200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9" name="Check Box 97">
              <controlPr defaultSize="0" autoFill="0" autoLine="0" autoPict="0">
                <anchor moveWithCells="1">
                  <from>
                    <xdr:col>6</xdr:col>
                    <xdr:colOff>28575</xdr:colOff>
                    <xdr:row>41</xdr:row>
                    <xdr:rowOff>190500</xdr:rowOff>
                  </from>
                  <to>
                    <xdr:col>7</xdr:col>
                    <xdr:colOff>904875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0" name="Check Box 98">
              <controlPr defaultSize="0" autoFill="0" autoLine="0" autoPict="0">
                <anchor moveWithCells="1">
                  <from>
                    <xdr:col>6</xdr:col>
                    <xdr:colOff>28575</xdr:colOff>
                    <xdr:row>39</xdr:row>
                    <xdr:rowOff>0</xdr:rowOff>
                  </from>
                  <to>
                    <xdr:col>7</xdr:col>
                    <xdr:colOff>809625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1" name="Check Box 101">
              <controlPr defaultSize="0" autoFill="0" autoLine="0" autoPict="0">
                <anchor moveWithCells="1">
                  <from>
                    <xdr:col>8</xdr:col>
                    <xdr:colOff>47625</xdr:colOff>
                    <xdr:row>39</xdr:row>
                    <xdr:rowOff>200025</xdr:rowOff>
                  </from>
                  <to>
                    <xdr:col>10</xdr:col>
                    <xdr:colOff>619125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2" name="Check Box 102">
              <controlPr defaultSize="0" autoFill="0" autoLine="0" autoPict="0">
                <anchor moveWithCells="1">
                  <from>
                    <xdr:col>8</xdr:col>
                    <xdr:colOff>47625</xdr:colOff>
                    <xdr:row>38</xdr:row>
                    <xdr:rowOff>161925</xdr:rowOff>
                  </from>
                  <to>
                    <xdr:col>10</xdr:col>
                    <xdr:colOff>742950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3" name="Check Box 108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200025</xdr:rowOff>
                  </from>
                  <to>
                    <xdr:col>10</xdr:col>
                    <xdr:colOff>762000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4" name="Check Box 109">
              <controlPr defaultSize="0" autoFill="0" autoLine="0" autoPict="0">
                <anchor moveWithCells="1">
                  <from>
                    <xdr:col>9</xdr:col>
                    <xdr:colOff>66675</xdr:colOff>
                    <xdr:row>29</xdr:row>
                    <xdr:rowOff>200025</xdr:rowOff>
                  </from>
                  <to>
                    <xdr:col>10</xdr:col>
                    <xdr:colOff>571500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5" name="Check Box 113">
              <controlPr defaultSize="0" autoFill="0" autoLine="0" autoPict="0">
                <anchor moveWithCells="1">
                  <from>
                    <xdr:col>9</xdr:col>
                    <xdr:colOff>66675</xdr:colOff>
                    <xdr:row>28</xdr:row>
                    <xdr:rowOff>0</xdr:rowOff>
                  </from>
                  <to>
                    <xdr:col>10</xdr:col>
                    <xdr:colOff>809625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6" name="Check Box 115">
              <controlPr defaultSize="0" autoFill="0" autoLine="0" autoPict="0">
                <anchor moveWithCells="1">
                  <from>
                    <xdr:col>1</xdr:col>
                    <xdr:colOff>66675</xdr:colOff>
                    <xdr:row>29</xdr:row>
                    <xdr:rowOff>200025</xdr:rowOff>
                  </from>
                  <to>
                    <xdr:col>3</xdr:col>
                    <xdr:colOff>19050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7" name="Check Box 117">
              <controlPr defaultSize="0" autoFill="0" autoLine="0" autoPict="0">
                <anchor moveWithCells="1">
                  <from>
                    <xdr:col>1</xdr:col>
                    <xdr:colOff>57150</xdr:colOff>
                    <xdr:row>32</xdr:row>
                    <xdr:rowOff>9525</xdr:rowOff>
                  </from>
                  <to>
                    <xdr:col>3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48" name="Check Box 119">
              <controlPr defaultSize="0" autoFill="0" autoLine="0" autoPict="0">
                <anchor moveWithCells="1">
                  <from>
                    <xdr:col>1</xdr:col>
                    <xdr:colOff>57150</xdr:colOff>
                    <xdr:row>35</xdr:row>
                    <xdr:rowOff>19050</xdr:rowOff>
                  </from>
                  <to>
                    <xdr:col>3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9" name="Check Box 120">
              <controlPr defaultSize="0" autoFill="0" autoLine="0" autoPict="0">
                <anchor moveWithCells="1">
                  <from>
                    <xdr:col>1</xdr:col>
                    <xdr:colOff>66675</xdr:colOff>
                    <xdr:row>34</xdr:row>
                    <xdr:rowOff>0</xdr:rowOff>
                  </from>
                  <to>
                    <xdr:col>3</xdr:col>
                    <xdr:colOff>66675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50" name="Check Box 127">
              <controlPr defaultSize="0" autoFill="0" autoLine="0" autoPict="0">
                <anchor moveWithCells="1">
                  <from>
                    <xdr:col>3</xdr:col>
                    <xdr:colOff>57150</xdr:colOff>
                    <xdr:row>33</xdr:row>
                    <xdr:rowOff>0</xdr:rowOff>
                  </from>
                  <to>
                    <xdr:col>4</xdr:col>
                    <xdr:colOff>723900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1" name="Check Box 130">
              <controlPr defaultSize="0" autoFill="0" autoLine="0" autoPict="0">
                <anchor moveWithCells="1">
                  <from>
                    <xdr:col>1</xdr:col>
                    <xdr:colOff>66675</xdr:colOff>
                    <xdr:row>27</xdr:row>
                    <xdr:rowOff>161925</xdr:rowOff>
                  </from>
                  <to>
                    <xdr:col>3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2" name="Check Box 136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0</xdr:rowOff>
                  </from>
                  <to>
                    <xdr:col>4</xdr:col>
                    <xdr:colOff>828675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3" name="Check Box 145">
              <controlPr defaultSize="0" autoFill="0" autoLine="0" autoPict="0">
                <anchor moveWithCells="1">
                  <from>
                    <xdr:col>9</xdr:col>
                    <xdr:colOff>66675</xdr:colOff>
                    <xdr:row>31</xdr:row>
                    <xdr:rowOff>200025</xdr:rowOff>
                  </from>
                  <to>
                    <xdr:col>10</xdr:col>
                    <xdr:colOff>714375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4" name="Check Box 146">
              <controlPr defaultSize="0" autoFill="0" autoLine="0" autoPict="0">
                <anchor moveWithCells="1">
                  <from>
                    <xdr:col>9</xdr:col>
                    <xdr:colOff>66675</xdr:colOff>
                    <xdr:row>32</xdr:row>
                    <xdr:rowOff>200025</xdr:rowOff>
                  </from>
                  <to>
                    <xdr:col>10</xdr:col>
                    <xdr:colOff>647700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5" name="Check Box 147">
              <controlPr defaultSize="0" autoFill="0" autoLine="0" autoPict="0">
                <anchor moveWithCells="1">
                  <from>
                    <xdr:col>9</xdr:col>
                    <xdr:colOff>66675</xdr:colOff>
                    <xdr:row>33</xdr:row>
                    <xdr:rowOff>200025</xdr:rowOff>
                  </from>
                  <to>
                    <xdr:col>10</xdr:col>
                    <xdr:colOff>666750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6" name="Check Box 148">
              <controlPr defaultSize="0" autoFill="0" autoLine="0" autoPict="0">
                <anchor moveWithCells="1">
                  <from>
                    <xdr:col>9</xdr:col>
                    <xdr:colOff>66675</xdr:colOff>
                    <xdr:row>30</xdr:row>
                    <xdr:rowOff>200025</xdr:rowOff>
                  </from>
                  <to>
                    <xdr:col>10</xdr:col>
                    <xdr:colOff>695325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7" name="Check Box 150">
              <controlPr defaultSize="0" autoFill="0" autoLine="0" autoPict="0">
                <anchor moveWithCells="1">
                  <from>
                    <xdr:col>9</xdr:col>
                    <xdr:colOff>66675</xdr:colOff>
                    <xdr:row>34</xdr:row>
                    <xdr:rowOff>200025</xdr:rowOff>
                  </from>
                  <to>
                    <xdr:col>10</xdr:col>
                    <xdr:colOff>714375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8" name="Check Box 156">
              <controlPr defaultSize="0" autoFill="0" autoLine="0" autoPict="0">
                <anchor moveWithCells="1">
                  <from>
                    <xdr:col>4</xdr:col>
                    <xdr:colOff>161925</xdr:colOff>
                    <xdr:row>41</xdr:row>
                    <xdr:rowOff>209550</xdr:rowOff>
                  </from>
                  <to>
                    <xdr:col>4</xdr:col>
                    <xdr:colOff>904875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9" name="Check Box 158">
              <controlPr defaultSize="0" autoFill="0" autoLine="0" autoPict="0">
                <anchor moveWithCells="1">
                  <from>
                    <xdr:col>3</xdr:col>
                    <xdr:colOff>457200</xdr:colOff>
                    <xdr:row>39</xdr:row>
                    <xdr:rowOff>200025</xdr:rowOff>
                  </from>
                  <to>
                    <xdr:col>5</xdr:col>
                    <xdr:colOff>238125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0" name="Check Box 160">
              <controlPr defaultSize="0" autoFill="0" autoLine="0" autoPict="0">
                <anchor moveWithCells="1">
                  <from>
                    <xdr:col>3</xdr:col>
                    <xdr:colOff>457200</xdr:colOff>
                    <xdr:row>40</xdr:row>
                    <xdr:rowOff>200025</xdr:rowOff>
                  </from>
                  <to>
                    <xdr:col>5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1" name="Check Box 161">
              <controlPr defaultSize="0" autoFill="0" autoLine="0" autoPict="0">
                <anchor moveWithCells="1">
                  <from>
                    <xdr:col>3</xdr:col>
                    <xdr:colOff>57150</xdr:colOff>
                    <xdr:row>41</xdr:row>
                    <xdr:rowOff>190500</xdr:rowOff>
                  </from>
                  <to>
                    <xdr:col>3</xdr:col>
                    <xdr:colOff>762000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2" name="Check Box 162">
              <controlPr defaultSize="0" autoFill="0" autoLine="0" autoPict="0">
                <anchor moveWithCells="1">
                  <from>
                    <xdr:col>5</xdr:col>
                    <xdr:colOff>209550</xdr:colOff>
                    <xdr:row>41</xdr:row>
                    <xdr:rowOff>200025</xdr:rowOff>
                  </from>
                  <to>
                    <xdr:col>5</xdr:col>
                    <xdr:colOff>742950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3" name="Check Box 164">
              <controlPr defaultSize="0" autoFill="0" autoLine="0" autoPict="0">
                <anchor moveWithCells="1">
                  <from>
                    <xdr:col>2</xdr:col>
                    <xdr:colOff>38100</xdr:colOff>
                    <xdr:row>41</xdr:row>
                    <xdr:rowOff>190500</xdr:rowOff>
                  </from>
                  <to>
                    <xdr:col>3</xdr:col>
                    <xdr:colOff>28575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4" name="Check Box 167">
              <controlPr defaultSize="0" autoFill="0" autoLine="0" autoPict="0">
                <anchor moveWithCells="1">
                  <from>
                    <xdr:col>1</xdr:col>
                    <xdr:colOff>66675</xdr:colOff>
                    <xdr:row>40</xdr:row>
                    <xdr:rowOff>209550</xdr:rowOff>
                  </from>
                  <to>
                    <xdr:col>2</xdr:col>
                    <xdr:colOff>809625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5" name="Check Box 168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209550</xdr:rowOff>
                  </from>
                  <to>
                    <xdr:col>2</xdr:col>
                    <xdr:colOff>809625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6" name="Check Box 169">
              <controlPr defaultSize="0" autoFill="0" autoLine="0" autoPict="0">
                <anchor moveWithCells="1">
                  <from>
                    <xdr:col>3</xdr:col>
                    <xdr:colOff>457200</xdr:colOff>
                    <xdr:row>39</xdr:row>
                    <xdr:rowOff>0</xdr:rowOff>
                  </from>
                  <to>
                    <xdr:col>5</xdr:col>
                    <xdr:colOff>333375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7" name="Check Box 175">
              <controlPr defaultSize="0" autoFill="0" autoLine="0" autoPict="0">
                <anchor moveWithCells="1">
                  <from>
                    <xdr:col>1</xdr:col>
                    <xdr:colOff>66675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8" name="Check Box 176">
              <controlPr defaultSize="0" autoFill="0" autoLine="0" autoPict="0">
                <anchor moveWithCells="1">
                  <from>
                    <xdr:col>1</xdr:col>
                    <xdr:colOff>47625</xdr:colOff>
                    <xdr:row>25</xdr:row>
                    <xdr:rowOff>190500</xdr:rowOff>
                  </from>
                  <to>
                    <xdr:col>5</xdr:col>
                    <xdr:colOff>771525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9" name="Check Box 180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219075</xdr:rowOff>
                  </from>
                  <to>
                    <xdr:col>4</xdr:col>
                    <xdr:colOff>762000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0" name="Check Box 183">
              <controlPr defaultSize="0" autoFill="0" autoLine="0" autoPict="0">
                <anchor moveWithCells="1">
                  <from>
                    <xdr:col>5</xdr:col>
                    <xdr:colOff>66675</xdr:colOff>
                    <xdr:row>31</xdr:row>
                    <xdr:rowOff>0</xdr:rowOff>
                  </from>
                  <to>
                    <xdr:col>6</xdr:col>
                    <xdr:colOff>714375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1" name="Check Box 188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219075</xdr:rowOff>
                  </from>
                  <to>
                    <xdr:col>8</xdr:col>
                    <xdr:colOff>838200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2" name="Check Box 192">
              <controlPr defaultSize="0" autoFill="0" autoLine="0" autoPict="0">
                <anchor moveWithCells="1">
                  <from>
                    <xdr:col>8</xdr:col>
                    <xdr:colOff>47625</xdr:colOff>
                    <xdr:row>40</xdr:row>
                    <xdr:rowOff>200025</xdr:rowOff>
                  </from>
                  <to>
                    <xdr:col>10</xdr:col>
                    <xdr:colOff>476250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3" name="Check Box 196">
              <controlPr defaultSize="0" autoFill="0" autoLine="0" autoPict="0">
                <anchor moveWithCells="1">
                  <from>
                    <xdr:col>1</xdr:col>
                    <xdr:colOff>66675</xdr:colOff>
                    <xdr:row>49</xdr:row>
                    <xdr:rowOff>200025</xdr:rowOff>
                  </from>
                  <to>
                    <xdr:col>3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74" name="Check Box 197">
              <controlPr defaultSize="0" autoFill="0" autoLine="0" autoPict="0">
                <anchor moveWithCells="1">
                  <from>
                    <xdr:col>1</xdr:col>
                    <xdr:colOff>66675</xdr:colOff>
                    <xdr:row>48</xdr:row>
                    <xdr:rowOff>200025</xdr:rowOff>
                  </from>
                  <to>
                    <xdr:col>2</xdr:col>
                    <xdr:colOff>809625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5" name="Check Box 199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209550</xdr:rowOff>
                  </from>
                  <to>
                    <xdr:col>2</xdr:col>
                    <xdr:colOff>790575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6" name="Check Box 208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200025</xdr:rowOff>
                  </from>
                  <to>
                    <xdr:col>9</xdr:col>
                    <xdr:colOff>381000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7" name="Check Box 209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200025</xdr:rowOff>
                  </from>
                  <to>
                    <xdr:col>9</xdr:col>
                    <xdr:colOff>523875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8" name="Check Box 210">
              <controlPr defaultSize="0" autoFill="0" autoLine="0" autoPict="0">
                <anchor moveWithCells="1">
                  <from>
                    <xdr:col>5</xdr:col>
                    <xdr:colOff>66675</xdr:colOff>
                    <xdr:row>47</xdr:row>
                    <xdr:rowOff>200025</xdr:rowOff>
                  </from>
                  <to>
                    <xdr:col>7</xdr:col>
                    <xdr:colOff>476250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79" name="Check Box 216">
              <controlPr defaultSize="0" autoFill="0" autoLine="0" autoPict="0">
                <anchor moveWithCells="1">
                  <from>
                    <xdr:col>5</xdr:col>
                    <xdr:colOff>66675</xdr:colOff>
                    <xdr:row>32</xdr:row>
                    <xdr:rowOff>0</xdr:rowOff>
                  </from>
                  <to>
                    <xdr:col>7</xdr:col>
                    <xdr:colOff>9525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80" name="Check Box 217">
              <controlPr defaultSize="0" autoFill="0" autoLine="0" autoPict="0">
                <anchor moveWithCells="1">
                  <from>
                    <xdr:col>8</xdr:col>
                    <xdr:colOff>47625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81" name="Check Box 221">
              <controlPr defaultSize="0" autoFill="0" autoLine="0" autoPict="0">
                <anchor moveWithCells="1">
                  <from>
                    <xdr:col>5</xdr:col>
                    <xdr:colOff>66675</xdr:colOff>
                    <xdr:row>49</xdr:row>
                    <xdr:rowOff>0</xdr:rowOff>
                  </from>
                  <to>
                    <xdr:col>7</xdr:col>
                    <xdr:colOff>400050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2" name="Check Box 233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152400</xdr:rowOff>
                  </from>
                  <to>
                    <xdr:col>10</xdr:col>
                    <xdr:colOff>742950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3" name="Check Box 236">
              <controlPr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190500</xdr:rowOff>
                  </from>
                  <to>
                    <xdr:col>4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84" name="Check Box 241">
              <controlPr defaultSize="0" autoFill="0" autoLine="0" autoPict="0">
                <anchor moveWithCells="1">
                  <from>
                    <xdr:col>3</xdr:col>
                    <xdr:colOff>38100</xdr:colOff>
                    <xdr:row>46</xdr:row>
                    <xdr:rowOff>142875</xdr:rowOff>
                  </from>
                  <to>
                    <xdr:col>4</xdr:col>
                    <xdr:colOff>238125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85" name="Check Box 242">
              <controlPr defaultSize="0" autoFill="0" autoLine="0" autoPict="0">
                <anchor moveWithCells="1">
                  <from>
                    <xdr:col>5</xdr:col>
                    <xdr:colOff>66675</xdr:colOff>
                    <xdr:row>50</xdr:row>
                    <xdr:rowOff>0</xdr:rowOff>
                  </from>
                  <to>
                    <xdr:col>7</xdr:col>
                    <xdr:colOff>400050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86" name="Check Box 243">
              <controlPr defaultSize="0" autoFill="0" autoLine="0" autoPict="0">
                <anchor moveWithCells="1">
                  <from>
                    <xdr:col>5</xdr:col>
                    <xdr:colOff>66675</xdr:colOff>
                    <xdr:row>51</xdr:row>
                    <xdr:rowOff>0</xdr:rowOff>
                  </from>
                  <to>
                    <xdr:col>7</xdr:col>
                    <xdr:colOff>400050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87" name="Check Box 244">
              <controlPr defaultSize="0" autoFill="0" autoLine="0" autoPict="0">
                <anchor moveWithCells="1">
                  <from>
                    <xdr:col>3</xdr:col>
                    <xdr:colOff>38100</xdr:colOff>
                    <xdr:row>50</xdr:row>
                    <xdr:rowOff>0</xdr:rowOff>
                  </from>
                  <to>
                    <xdr:col>4</xdr:col>
                    <xdr:colOff>571500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88" name="Check Box 246">
              <controlPr defaultSize="0" autoFill="0" autoLine="0" autoPict="0">
                <anchor moveWithCells="1">
                  <from>
                    <xdr:col>3</xdr:col>
                    <xdr:colOff>38100</xdr:colOff>
                    <xdr:row>50</xdr:row>
                    <xdr:rowOff>190500</xdr:rowOff>
                  </from>
                  <to>
                    <xdr:col>4</xdr:col>
                    <xdr:colOff>762000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89" name="Check Box 247">
              <controlPr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0</xdr:rowOff>
                  </from>
                  <to>
                    <xdr:col>3</xdr:col>
                    <xdr:colOff>19050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90" name="Check Box 251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209550</xdr:rowOff>
                  </from>
                  <to>
                    <xdr:col>9</xdr:col>
                    <xdr:colOff>333375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91" name="Check Box 254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0</xdr:rowOff>
                  </from>
                  <to>
                    <xdr:col>5</xdr:col>
                    <xdr:colOff>847725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2" name="Check Box 255">
              <controlPr defaultSize="0" autoFill="0" autoLine="0" autoPict="0">
                <anchor moveWithCells="1">
                  <from>
                    <xdr:col>10</xdr:col>
                    <xdr:colOff>57150</xdr:colOff>
                    <xdr:row>43</xdr:row>
                    <xdr:rowOff>190500</xdr:rowOff>
                  </from>
                  <to>
                    <xdr:col>10</xdr:col>
                    <xdr:colOff>742950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3" name="Check Box 256">
              <controlPr defaultSize="0" autoFill="0" autoLine="0" autoPict="0">
                <anchor moveWithCells="1">
                  <from>
                    <xdr:col>6</xdr:col>
                    <xdr:colOff>66675</xdr:colOff>
                    <xdr:row>43</xdr:row>
                    <xdr:rowOff>152400</xdr:rowOff>
                  </from>
                  <to>
                    <xdr:col>6</xdr:col>
                    <xdr:colOff>695325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94" name="Check Box 257">
              <controlPr defaultSize="0" autoFill="0" autoLine="0" autoPict="0">
                <anchor moveWithCells="1">
                  <from>
                    <xdr:col>7</xdr:col>
                    <xdr:colOff>66675</xdr:colOff>
                    <xdr:row>43</xdr:row>
                    <xdr:rowOff>190500</xdr:rowOff>
                  </from>
                  <to>
                    <xdr:col>7</xdr:col>
                    <xdr:colOff>695325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95" name="Check Box 259">
              <controlPr defaultSize="0" autoFill="0" autoLine="0" autoPict="0">
                <anchor moveWithCells="1">
                  <from>
                    <xdr:col>8</xdr:col>
                    <xdr:colOff>66675</xdr:colOff>
                    <xdr:row>43</xdr:row>
                    <xdr:rowOff>190500</xdr:rowOff>
                  </from>
                  <to>
                    <xdr:col>8</xdr:col>
                    <xdr:colOff>695325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96" name="Check Box 260">
              <controlPr defaultSize="0" autoFill="0" autoLine="0" autoPict="0">
                <anchor moveWithCells="1">
                  <from>
                    <xdr:col>6</xdr:col>
                    <xdr:colOff>66675</xdr:colOff>
                    <xdr:row>44</xdr:row>
                    <xdr:rowOff>190500</xdr:rowOff>
                  </from>
                  <to>
                    <xdr:col>6</xdr:col>
                    <xdr:colOff>695325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7" name="Check Box 261">
              <controlPr defaultSize="0" autoFill="0" autoLine="0" autoPict="0">
                <anchor moveWithCells="1">
                  <from>
                    <xdr:col>7</xdr:col>
                    <xdr:colOff>66675</xdr:colOff>
                    <xdr:row>44</xdr:row>
                    <xdr:rowOff>190500</xdr:rowOff>
                  </from>
                  <to>
                    <xdr:col>7</xdr:col>
                    <xdr:colOff>695325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8" name="Check Box 262">
              <controlPr defaultSize="0" autoFill="0" autoLine="0" autoPict="0">
                <anchor moveWithCells="1">
                  <from>
                    <xdr:col>9</xdr:col>
                    <xdr:colOff>66675</xdr:colOff>
                    <xdr:row>44</xdr:row>
                    <xdr:rowOff>190500</xdr:rowOff>
                  </from>
                  <to>
                    <xdr:col>9</xdr:col>
                    <xdr:colOff>676275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9" name="Check Box 263">
              <controlPr defaultSize="0" autoFill="0" autoLine="0" autoPict="0">
                <anchor moveWithCells="1">
                  <from>
                    <xdr:col>9</xdr:col>
                    <xdr:colOff>66675</xdr:colOff>
                    <xdr:row>43</xdr:row>
                    <xdr:rowOff>190500</xdr:rowOff>
                  </from>
                  <to>
                    <xdr:col>9</xdr:col>
                    <xdr:colOff>695325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00" name="Check Box 264">
              <controlPr defaultSize="0" autoFill="0" autoLine="0" autoPict="0">
                <anchor moveWithCells="1">
                  <from>
                    <xdr:col>10</xdr:col>
                    <xdr:colOff>66675</xdr:colOff>
                    <xdr:row>44</xdr:row>
                    <xdr:rowOff>200025</xdr:rowOff>
                  </from>
                  <to>
                    <xdr:col>24</xdr:col>
                    <xdr:colOff>409575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1" name="Check Box 265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0</xdr:rowOff>
                  </from>
                  <to>
                    <xdr:col>5</xdr:col>
                    <xdr:colOff>809625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2" name="Check Box 266">
              <controlPr defaultSize="0" autoFill="0" autoLine="0" autoPict="0">
                <anchor moveWithCells="1">
                  <from>
                    <xdr:col>4</xdr:col>
                    <xdr:colOff>57150</xdr:colOff>
                    <xdr:row>45</xdr:row>
                    <xdr:rowOff>9525</xdr:rowOff>
                  </from>
                  <to>
                    <xdr:col>5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03" name="Check Box 267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0</xdr:rowOff>
                  </from>
                  <to>
                    <xdr:col>10</xdr:col>
                    <xdr:colOff>714375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04" name="Check Box 268">
              <controlPr defaultSize="0" autoFill="0" autoLine="0" autoPict="0">
                <anchor moveWithCells="1">
                  <from>
                    <xdr:col>10</xdr:col>
                    <xdr:colOff>9525</xdr:colOff>
                    <xdr:row>49</xdr:row>
                    <xdr:rowOff>209550</xdr:rowOff>
                  </from>
                  <to>
                    <xdr:col>10</xdr:col>
                    <xdr:colOff>695325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05" name="Check Box 269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209550</xdr:rowOff>
                  </from>
                  <to>
                    <xdr:col>8</xdr:col>
                    <xdr:colOff>809625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06" name="Check Box 270">
              <controlPr defaultSize="0" autoFill="0" autoLine="0" autoPict="0">
                <anchor moveWithCells="1">
                  <from>
                    <xdr:col>3</xdr:col>
                    <xdr:colOff>38100</xdr:colOff>
                    <xdr:row>47</xdr:row>
                    <xdr:rowOff>190500</xdr:rowOff>
                  </from>
                  <to>
                    <xdr:col>4</xdr:col>
                    <xdr:colOff>238125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07" name="Check Box 271">
              <controlPr defaultSize="0" autoFill="0" autoLine="0" autoPict="0">
                <anchor moveWithCells="1">
                  <from>
                    <xdr:col>3</xdr:col>
                    <xdr:colOff>38100</xdr:colOff>
                    <xdr:row>48</xdr:row>
                    <xdr:rowOff>200025</xdr:rowOff>
                  </from>
                  <to>
                    <xdr:col>4</xdr:col>
                    <xdr:colOff>238125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08" name="Check Box 272">
              <controlPr defaultSize="0" autoFill="0" autoLine="0" autoPict="0">
                <anchor moveWithCells="1">
                  <from>
                    <xdr:col>8</xdr:col>
                    <xdr:colOff>66675</xdr:colOff>
                    <xdr:row>44</xdr:row>
                    <xdr:rowOff>190500</xdr:rowOff>
                  </from>
                  <to>
                    <xdr:col>8</xdr:col>
                    <xdr:colOff>695325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09" name="Check Box 273">
              <controlPr defaultSize="0" autoFill="0" autoLine="0" autoPict="0">
                <anchor moveWithCells="1">
                  <from>
                    <xdr:col>10</xdr:col>
                    <xdr:colOff>9525</xdr:colOff>
                    <xdr:row>50</xdr:row>
                    <xdr:rowOff>209550</xdr:rowOff>
                  </from>
                  <to>
                    <xdr:col>10</xdr:col>
                    <xdr:colOff>809625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10" name="Check Box 274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209550</xdr:rowOff>
                  </from>
                  <to>
                    <xdr:col>3</xdr:col>
                    <xdr:colOff>19050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11" name="Check Box 275">
              <controlPr defaultSize="0" autoFill="0" autoLine="0" autoPict="0">
                <anchor moveWithCells="1">
                  <from>
                    <xdr:col>10</xdr:col>
                    <xdr:colOff>9525</xdr:colOff>
                    <xdr:row>47</xdr:row>
                    <xdr:rowOff>200025</xdr:rowOff>
                  </from>
                  <to>
                    <xdr:col>10</xdr:col>
                    <xdr:colOff>809625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12" name="Check Box 281">
              <controlPr defaultSize="0" autoFill="0" autoLine="0" autoPict="0">
                <anchor moveWithCells="1">
                  <from>
                    <xdr:col>1</xdr:col>
                    <xdr:colOff>66675</xdr:colOff>
                    <xdr:row>30</xdr:row>
                    <xdr:rowOff>209550</xdr:rowOff>
                  </from>
                  <to>
                    <xdr:col>3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13" name="Check Box 289">
              <controlPr defaultSize="0" autoFill="0" autoLine="0" autoPict="0">
                <anchor moveWithCells="1">
                  <from>
                    <xdr:col>3</xdr:col>
                    <xdr:colOff>57150</xdr:colOff>
                    <xdr:row>28</xdr:row>
                    <xdr:rowOff>0</xdr:rowOff>
                  </from>
                  <to>
                    <xdr:col>4</xdr:col>
                    <xdr:colOff>904875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14" name="Check Box 290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9525</xdr:rowOff>
                  </from>
                  <to>
                    <xdr:col>3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15" name="Check Box 291">
              <controlPr defaultSize="0" autoFill="0" autoLine="0" autoPict="0">
                <anchor moveWithCells="1">
                  <from>
                    <xdr:col>1</xdr:col>
                    <xdr:colOff>66675</xdr:colOff>
                    <xdr:row>36</xdr:row>
                    <xdr:rowOff>0</xdr:rowOff>
                  </from>
                  <to>
                    <xdr:col>3</xdr:col>
                    <xdr:colOff>152400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16" name="Check Box 292">
              <controlPr defaultSize="0" autoFill="0" autoLine="0" autoPict="0">
                <anchor moveWithCells="1">
                  <from>
                    <xdr:col>1</xdr:col>
                    <xdr:colOff>66675</xdr:colOff>
                    <xdr:row>37</xdr:row>
                    <xdr:rowOff>0</xdr:rowOff>
                  </from>
                  <to>
                    <xdr:col>3</xdr:col>
                    <xdr:colOff>152400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17" name="Check Box 295">
              <controlPr defaultSize="0" autoFill="0" autoLine="0" autoPict="0">
                <anchor moveWithCells="1">
                  <from>
                    <xdr:col>3</xdr:col>
                    <xdr:colOff>57150</xdr:colOff>
                    <xdr:row>29</xdr:row>
                    <xdr:rowOff>219075</xdr:rowOff>
                  </from>
                  <to>
                    <xdr:col>5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18" name="Check Box 302">
              <controlPr defaultSize="0" autoFill="0" autoLine="0" autoPict="0">
                <anchor moveWithCells="1">
                  <from>
                    <xdr:col>9</xdr:col>
                    <xdr:colOff>76200</xdr:colOff>
                    <xdr:row>35</xdr:row>
                    <xdr:rowOff>219075</xdr:rowOff>
                  </from>
                  <to>
                    <xdr:col>10</xdr:col>
                    <xdr:colOff>790575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19" name="Check Box 303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219075</xdr:rowOff>
                  </from>
                  <to>
                    <xdr:col>10</xdr:col>
                    <xdr:colOff>819150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20" name="Check Box 310">
              <controlPr defaultSize="0" autoFill="0" autoLine="0" autoPict="0">
                <anchor moveWithCells="1">
                  <from>
                    <xdr:col>7</xdr:col>
                    <xdr:colOff>66675</xdr:colOff>
                    <xdr:row>34</xdr:row>
                    <xdr:rowOff>9525</xdr:rowOff>
                  </from>
                  <to>
                    <xdr:col>8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21" name="Check Box 311">
              <controlPr defaultSize="0" autoFill="0" autoLine="0" autoPict="0">
                <anchor moveWithCells="1">
                  <from>
                    <xdr:col>3</xdr:col>
                    <xdr:colOff>57150</xdr:colOff>
                    <xdr:row>31</xdr:row>
                    <xdr:rowOff>9525</xdr:rowOff>
                  </from>
                  <to>
                    <xdr:col>4</xdr:col>
                    <xdr:colOff>495300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22" name="Check Box 312">
              <controlPr defaultSize="0" autoFill="0" autoLine="0" autoPict="0">
                <anchor moveWithCells="1">
                  <from>
                    <xdr:col>3</xdr:col>
                    <xdr:colOff>57150</xdr:colOff>
                    <xdr:row>32</xdr:row>
                    <xdr:rowOff>9525</xdr:rowOff>
                  </from>
                  <to>
                    <xdr:col>4</xdr:col>
                    <xdr:colOff>790575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23" name="Check Box 314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0</xdr:rowOff>
                  </from>
                  <to>
                    <xdr:col>4</xdr:col>
                    <xdr:colOff>800100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24" name="Check Box 315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9525</xdr:rowOff>
                  </from>
                  <to>
                    <xdr:col>4</xdr:col>
                    <xdr:colOff>714375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25" name="Check Box 316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0</xdr:rowOff>
                  </from>
                  <to>
                    <xdr:col>4</xdr:col>
                    <xdr:colOff>762000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26" name="Check Box 319">
              <controlPr defaultSize="0" autoFill="0" autoLine="0" autoPict="0">
                <anchor moveWithCells="1">
                  <from>
                    <xdr:col>7</xdr:col>
                    <xdr:colOff>66675</xdr:colOff>
                    <xdr:row>30</xdr:row>
                    <xdr:rowOff>9525</xdr:rowOff>
                  </from>
                  <to>
                    <xdr:col>8</xdr:col>
                    <xdr:colOff>666750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27" name="Check Box 321">
              <controlPr defaultSize="0" autoFill="0" autoLine="0" autoPict="0">
                <anchor moveWithCells="1">
                  <from>
                    <xdr:col>5</xdr:col>
                    <xdr:colOff>66675</xdr:colOff>
                    <xdr:row>30</xdr:row>
                    <xdr:rowOff>0</xdr:rowOff>
                  </from>
                  <to>
                    <xdr:col>6</xdr:col>
                    <xdr:colOff>685800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28" name="Check Box 322">
              <controlPr defaultSize="0" autoFill="0" autoLine="0" autoPict="0">
                <anchor moveWithCells="1">
                  <from>
                    <xdr:col>5</xdr:col>
                    <xdr:colOff>66675</xdr:colOff>
                    <xdr:row>28</xdr:row>
                    <xdr:rowOff>0</xdr:rowOff>
                  </from>
                  <to>
                    <xdr:col>6</xdr:col>
                    <xdr:colOff>733425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29" name="Check Box 323">
              <controlPr defaultSize="0" autoFill="0" autoLine="0" autoPict="0">
                <anchor moveWithCells="1">
                  <from>
                    <xdr:col>5</xdr:col>
                    <xdr:colOff>66675</xdr:colOff>
                    <xdr:row>29</xdr:row>
                    <xdr:rowOff>0</xdr:rowOff>
                  </from>
                  <to>
                    <xdr:col>6</xdr:col>
                    <xdr:colOff>733425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30" name="Check Box 327">
              <controlPr defaultSize="0" autoFill="0" autoLine="0" autoPict="0">
                <anchor moveWithCells="1">
                  <from>
                    <xdr:col>5</xdr:col>
                    <xdr:colOff>66675</xdr:colOff>
                    <xdr:row>34</xdr:row>
                    <xdr:rowOff>9525</xdr:rowOff>
                  </from>
                  <to>
                    <xdr:col>6</xdr:col>
                    <xdr:colOff>581025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31" name="Check Box 329">
              <controlPr defaultSize="0" autoFill="0" autoLine="0" autoPict="0">
                <anchor moveWithCells="1">
                  <from>
                    <xdr:col>5</xdr:col>
                    <xdr:colOff>66675</xdr:colOff>
                    <xdr:row>33</xdr:row>
                    <xdr:rowOff>0</xdr:rowOff>
                  </from>
                  <to>
                    <xdr:col>6</xdr:col>
                    <xdr:colOff>590550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32" name="Check Box 33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9525</xdr:rowOff>
                  </from>
                  <to>
                    <xdr:col>6</xdr:col>
                    <xdr:colOff>590550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33" name="Check Box 331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219075</xdr:rowOff>
                  </from>
                  <to>
                    <xdr:col>6</xdr:col>
                    <xdr:colOff>742950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134" name="Check Box 332">
              <controlPr defaultSize="0" autoFill="0" autoLine="0" autoPict="0">
                <anchor moveWithCells="1">
                  <from>
                    <xdr:col>7</xdr:col>
                    <xdr:colOff>66675</xdr:colOff>
                    <xdr:row>28</xdr:row>
                    <xdr:rowOff>9525</xdr:rowOff>
                  </from>
                  <to>
                    <xdr:col>8</xdr:col>
                    <xdr:colOff>666750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35" name="Check Box 334">
              <controlPr defaultSize="0" autoFill="0" autoLine="0" autoPict="0">
                <anchor moveWithCells="1">
                  <from>
                    <xdr:col>7</xdr:col>
                    <xdr:colOff>66675</xdr:colOff>
                    <xdr:row>29</xdr:row>
                    <xdr:rowOff>9525</xdr:rowOff>
                  </from>
                  <to>
                    <xdr:col>8</xdr:col>
                    <xdr:colOff>647700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36" name="Check Box 335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0</xdr:rowOff>
                  </from>
                  <to>
                    <xdr:col>6</xdr:col>
                    <xdr:colOff>733425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37" name="Check Box 336">
              <controlPr defaultSize="0" autoFill="0" autoLine="0" autoPict="0">
                <anchor moveWithCells="1">
                  <from>
                    <xdr:col>7</xdr:col>
                    <xdr:colOff>66675</xdr:colOff>
                    <xdr:row>31</xdr:row>
                    <xdr:rowOff>9525</xdr:rowOff>
                  </from>
                  <to>
                    <xdr:col>8</xdr:col>
                    <xdr:colOff>647700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38" name="Check Box 337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9525</xdr:rowOff>
                  </from>
                  <to>
                    <xdr:col>8</xdr:col>
                    <xdr:colOff>647700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39" name="Check Box 338">
              <controlPr defaultSize="0" autoFill="0" autoLine="0" autoPict="0">
                <anchor moveWithCells="1">
                  <from>
                    <xdr:col>7</xdr:col>
                    <xdr:colOff>66675</xdr:colOff>
                    <xdr:row>32</xdr:row>
                    <xdr:rowOff>219075</xdr:rowOff>
                  </from>
                  <to>
                    <xdr:col>8</xdr:col>
                    <xdr:colOff>514350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40" name="Check Box 339">
              <controlPr defaultSize="0" autoFill="0" autoLine="0" autoPict="0">
                <anchor moveWithCells="1">
                  <from>
                    <xdr:col>7</xdr:col>
                    <xdr:colOff>57150</xdr:colOff>
                    <xdr:row>37</xdr:row>
                    <xdr:rowOff>0</xdr:rowOff>
                  </from>
                  <to>
                    <xdr:col>8</xdr:col>
                    <xdr:colOff>933450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41" name="Check Box 340">
              <controlPr defaultSize="0" autoFill="0" autoLine="0" autoPict="0">
                <anchor moveWithCells="1">
                  <from>
                    <xdr:col>7</xdr:col>
                    <xdr:colOff>66675</xdr:colOff>
                    <xdr:row>35</xdr:row>
                    <xdr:rowOff>9525</xdr:rowOff>
                  </from>
                  <to>
                    <xdr:col>8</xdr:col>
                    <xdr:colOff>704850</xdr:colOff>
                    <xdr:row>36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ACFF7A-02DC-4103-BEB5-65D656AAAA08}">
          <x14:formula1>
            <xm:f>Hoja2!$D$24:$D$27</xm:f>
          </x14:formula1>
          <xm:sqref>H29:K29</xm:sqref>
        </x14:dataValidation>
        <x14:dataValidation type="list" allowBlank="1" showInputMessage="1" showErrorMessage="1" xr:uid="{A6DF0827-454C-403B-8C3E-FF198A22FAFA}">
          <x14:formula1>
            <xm:f>Hoja2!$A$24:$A$35</xm:f>
          </x14:formula1>
          <xm:sqref>D29:E29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topLeftCell="A10" workbookViewId="0">
      <selection activeCell="E30" sqref="E30"/>
    </sheetView>
  </sheetViews>
  <sheetFormatPr baseColWidth="10" defaultRowHeight="15" x14ac:dyDescent="0.25"/>
  <cols>
    <col min="1" max="1" width="14" customWidth="1"/>
    <col min="3" max="3" width="16.140625" customWidth="1"/>
    <col min="10" max="10" width="66.42578125" customWidth="1"/>
  </cols>
  <sheetData>
    <row r="1" spans="1:11" ht="16.5" customHeight="1" x14ac:dyDescent="0.25"/>
    <row r="2" spans="1:11" ht="16.5" customHeight="1" x14ac:dyDescent="0.25">
      <c r="A2" s="3" t="s">
        <v>10</v>
      </c>
      <c r="C2" s="3"/>
      <c r="J2" s="4" t="s">
        <v>21</v>
      </c>
    </row>
    <row r="3" spans="1:11" ht="16.5" customHeight="1" x14ac:dyDescent="0.25">
      <c r="A3" s="1" t="b">
        <v>0</v>
      </c>
      <c r="B3" t="str">
        <f>IF(A3=TRUE,"CERTIFICADO LIBRE VENTA","")</f>
        <v/>
      </c>
      <c r="K3" t="s">
        <v>157</v>
      </c>
    </row>
    <row r="4" spans="1:11" ht="16.5" customHeight="1" x14ac:dyDescent="0.25">
      <c r="A4" s="1" t="b">
        <v>1</v>
      </c>
      <c r="B4" t="str">
        <f>IF(A4=TRUE,"CERTIFICADO DE TIPICIDAD","")</f>
        <v>CERTIFICADO DE TIPICIDAD</v>
      </c>
    </row>
    <row r="5" spans="1:11" ht="16.5" customHeight="1" x14ac:dyDescent="0.25">
      <c r="A5" s="1" t="b">
        <v>0</v>
      </c>
      <c r="B5" t="str">
        <f>IF(A5=TRUE,"INFORME EN INGLÉS","")</f>
        <v/>
      </c>
      <c r="J5" t="s">
        <v>32</v>
      </c>
      <c r="K5" t="s">
        <v>33</v>
      </c>
    </row>
    <row r="6" spans="1:11" ht="16.5" customHeight="1" x14ac:dyDescent="0.25">
      <c r="A6" s="1" t="b">
        <v>0</v>
      </c>
      <c r="B6" t="str">
        <f>IF(A6=TRUE,"INFORME EN FRANCÉS","")</f>
        <v/>
      </c>
      <c r="J6" t="s">
        <v>34</v>
      </c>
      <c r="K6" t="s">
        <v>22</v>
      </c>
    </row>
    <row r="7" spans="1:11" ht="16.5" customHeight="1" x14ac:dyDescent="0.25">
      <c r="A7" s="1" t="b">
        <v>1</v>
      </c>
      <c r="B7" t="str">
        <f>IF(A7=TRUE,"APOSTILLAMIENTO","")</f>
        <v>APOSTILLAMIENTO</v>
      </c>
      <c r="J7" t="s">
        <v>35</v>
      </c>
      <c r="K7" t="s">
        <v>36</v>
      </c>
    </row>
    <row r="8" spans="1:11" ht="16.5" customHeight="1" x14ac:dyDescent="0.25">
      <c r="A8" s="2"/>
      <c r="J8" t="s">
        <v>37</v>
      </c>
      <c r="K8" t="s">
        <v>38</v>
      </c>
    </row>
    <row r="9" spans="1:11" ht="16.5" customHeight="1" x14ac:dyDescent="0.25">
      <c r="A9" s="2"/>
      <c r="J9" t="s">
        <v>39</v>
      </c>
      <c r="K9" t="s">
        <v>40</v>
      </c>
    </row>
    <row r="10" spans="1:11" ht="16.5" customHeight="1" x14ac:dyDescent="0.25">
      <c r="A10" s="2"/>
      <c r="J10" t="s">
        <v>41</v>
      </c>
      <c r="K10" t="s">
        <v>158</v>
      </c>
    </row>
    <row r="11" spans="1:11" ht="16.5" customHeight="1" x14ac:dyDescent="0.25">
      <c r="A11" s="1" t="b">
        <v>0</v>
      </c>
      <c r="B11" s="5" t="str">
        <f>IF(A11=TRUE,"PACK EXPORTACIÓN GENERAL","")</f>
        <v/>
      </c>
      <c r="C11" s="6" t="b">
        <v>1</v>
      </c>
      <c r="D11" s="5" t="str">
        <f>IF(C11=TRUE,"PACK EXPORTACIÓN CHINA (OTA)","")</f>
        <v>PACK EXPORTACIÓN CHINA (OTA)</v>
      </c>
      <c r="E11" s="5"/>
      <c r="F11" s="5"/>
      <c r="G11" s="5"/>
      <c r="H11" s="5"/>
      <c r="I11" s="5"/>
      <c r="J11" t="s">
        <v>42</v>
      </c>
      <c r="K11" t="s">
        <v>43</v>
      </c>
    </row>
    <row r="12" spans="1:11" ht="16.5" customHeight="1" x14ac:dyDescent="0.25">
      <c r="A12" s="1" t="b">
        <v>0</v>
      </c>
      <c r="B12" s="5" t="str">
        <f>IF(A12=TRUE,"PACK EXPORTACIÓN JAPÓN","")</f>
        <v/>
      </c>
      <c r="C12" s="6" t="b">
        <v>0</v>
      </c>
      <c r="D12" s="5" t="str">
        <f>IF(C12=TRUE,"PACK EXPORTACIÓN EEUU (FLUOR)","")</f>
        <v/>
      </c>
      <c r="E12" s="5"/>
      <c r="F12" s="5"/>
      <c r="G12" s="5"/>
      <c r="H12" s="5"/>
      <c r="I12" s="5"/>
      <c r="J12" t="s">
        <v>44</v>
      </c>
      <c r="K12" t="s">
        <v>45</v>
      </c>
    </row>
    <row r="13" spans="1:11" ht="16.5" customHeight="1" x14ac:dyDescent="0.25">
      <c r="A13" s="1" t="b">
        <v>1</v>
      </c>
      <c r="B13" s="5" t="str">
        <f>IF(A13=TRUE,"PACK EXPORTACIÓN BRASIL","")</f>
        <v>PACK EXPORTACIÓN BRASIL</v>
      </c>
      <c r="C13" s="6" t="b">
        <v>0</v>
      </c>
      <c r="D13" s="5" t="str">
        <f>IF(C13=TRUE,"ANÁLISIS NUTRICIONAL","")</f>
        <v/>
      </c>
      <c r="E13" s="5"/>
      <c r="F13" s="5"/>
      <c r="G13" s="5"/>
      <c r="H13" s="5"/>
      <c r="I13" s="5"/>
      <c r="J13" t="s">
        <v>46</v>
      </c>
      <c r="K13" t="s">
        <v>26</v>
      </c>
    </row>
    <row r="14" spans="1:11" ht="16.5" customHeight="1" x14ac:dyDescent="0.25">
      <c r="A14" s="1"/>
      <c r="B14" s="5"/>
      <c r="C14" s="6"/>
      <c r="D14" s="5"/>
      <c r="E14" s="5"/>
      <c r="F14" s="5"/>
      <c r="G14" s="5"/>
      <c r="H14" s="5"/>
      <c r="I14" s="5"/>
      <c r="J14" t="s">
        <v>47</v>
      </c>
      <c r="K14" t="s">
        <v>48</v>
      </c>
    </row>
    <row r="15" spans="1:11" ht="16.5" customHeight="1" x14ac:dyDescent="0.25">
      <c r="A15" s="1" t="b">
        <v>1</v>
      </c>
      <c r="B15" s="5" t="str">
        <f>IF(A15=TRUE,"DIÓXIDO DE AZUFRE LIBRE PAUL","")</f>
        <v>DIÓXIDO DE AZUFRE LIBRE PAUL</v>
      </c>
      <c r="C15" s="6" t="b">
        <v>1</v>
      </c>
      <c r="D15" s="5" t="str">
        <f>IF(C15=TRUE,"ÁCIDO L-MÁLICO","")</f>
        <v>ÁCIDO L-MÁLICO</v>
      </c>
      <c r="E15" s="5"/>
      <c r="F15" s="5"/>
      <c r="G15" s="5"/>
      <c r="H15" s="5"/>
      <c r="I15" s="5"/>
      <c r="J15" t="s">
        <v>49</v>
      </c>
      <c r="K15" t="s">
        <v>50</v>
      </c>
    </row>
    <row r="16" spans="1:11" ht="16.5" customHeight="1" x14ac:dyDescent="0.25">
      <c r="A16" s="1" t="b">
        <v>0</v>
      </c>
      <c r="B16" s="5" t="str">
        <f>IF(A16=TRUE,"ÁCIDO L-LÁCTICO","")</f>
        <v/>
      </c>
      <c r="C16" s="6" t="b">
        <v>1</v>
      </c>
      <c r="D16" s="5" t="str">
        <f>IF(C16=TRUE,"ÁCIDO D-LÁCTICO","")</f>
        <v>ÁCIDO D-LÁCTICO</v>
      </c>
      <c r="E16" s="5"/>
      <c r="F16" s="5"/>
      <c r="G16" s="5"/>
      <c r="H16" s="5"/>
      <c r="I16" s="5"/>
      <c r="J16" t="s">
        <v>51</v>
      </c>
      <c r="K16" t="s">
        <v>52</v>
      </c>
    </row>
    <row r="17" spans="1:11" ht="16.5" customHeight="1" x14ac:dyDescent="0.25">
      <c r="A17" s="1" t="b">
        <v>1</v>
      </c>
      <c r="B17" s="5" t="str">
        <f>IF(A17=TRUE,"HISTAMINA","")</f>
        <v>HISTAMINA</v>
      </c>
      <c r="C17" s="6" t="b">
        <v>1</v>
      </c>
      <c r="D17" s="5" t="str">
        <f>IF(C17=TRUE,"OCRATOXINA","")</f>
        <v>OCRATOXINA</v>
      </c>
      <c r="E17" s="5"/>
      <c r="F17" s="5"/>
      <c r="G17" s="5"/>
      <c r="H17" s="5"/>
      <c r="I17" s="5"/>
      <c r="J17" t="s">
        <v>53</v>
      </c>
      <c r="K17" t="s">
        <v>54</v>
      </c>
    </row>
    <row r="18" spans="1:11" ht="16.5" customHeight="1" x14ac:dyDescent="0.25">
      <c r="A18" s="1" t="b">
        <v>1</v>
      </c>
      <c r="B18" s="5" t="str">
        <f>IF(A18=TRUE,"AMINAS BIÓGENAS","")</f>
        <v>AMINAS BIÓGENAS</v>
      </c>
      <c r="C18" s="6" t="b">
        <v>1</v>
      </c>
      <c r="D18" s="5" t="str">
        <f>IF(C18=TRUE,"FTALATOS","")</f>
        <v>FTALATOS</v>
      </c>
      <c r="E18" s="5"/>
      <c r="F18" s="5"/>
      <c r="G18" s="5"/>
      <c r="H18" s="5"/>
      <c r="I18" s="5"/>
      <c r="J18" t="s">
        <v>55</v>
      </c>
      <c r="K18" t="s">
        <v>56</v>
      </c>
    </row>
    <row r="19" spans="1:11" ht="16.5" customHeight="1" x14ac:dyDescent="0.25">
      <c r="A19" s="1" t="b">
        <v>0</v>
      </c>
      <c r="B19" s="5" t="str">
        <f>IF(A19=TRUE,"RESIDUOS DE PESTICIDAS GC-MS/MS","")</f>
        <v/>
      </c>
      <c r="C19" s="7" t="b">
        <v>1</v>
      </c>
      <c r="D19" s="5" t="str">
        <f>IF(C19=TRUE,"RESIDUOS DE PESTICIDAS LC-MS/MS","")</f>
        <v>RESIDUOS DE PESTICIDAS LC-MS/MS</v>
      </c>
      <c r="J19" t="s">
        <v>57</v>
      </c>
      <c r="K19" t="s">
        <v>58</v>
      </c>
    </row>
    <row r="20" spans="1:11" ht="16.5" customHeight="1" x14ac:dyDescent="0.25">
      <c r="A20" s="1" t="b">
        <v>0</v>
      </c>
      <c r="B20" s="5" t="str">
        <f>IF(A20=TRUE,"PACK METALES","")</f>
        <v/>
      </c>
      <c r="C20" s="7" t="b">
        <v>1</v>
      </c>
      <c r="D20" t="str">
        <f>IF(C20=TRUE,"PACK ALÉRGENOS","")</f>
        <v>PACK ALÉRGENOS</v>
      </c>
      <c r="J20" t="s">
        <v>59</v>
      </c>
      <c r="K20" t="s">
        <v>60</v>
      </c>
    </row>
    <row r="21" spans="1:11" ht="16.5" customHeight="1" x14ac:dyDescent="0.25">
      <c r="A21" s="2"/>
      <c r="J21" t="s">
        <v>61</v>
      </c>
      <c r="K21" t="s">
        <v>62</v>
      </c>
    </row>
    <row r="22" spans="1:11" ht="16.5" customHeight="1" x14ac:dyDescent="0.25">
      <c r="J22" t="s">
        <v>63</v>
      </c>
      <c r="K22" t="s">
        <v>24</v>
      </c>
    </row>
    <row r="23" spans="1:11" ht="16.5" customHeight="1" x14ac:dyDescent="0.25">
      <c r="A23" s="4" t="s">
        <v>12</v>
      </c>
      <c r="D23" s="4" t="s">
        <v>27</v>
      </c>
      <c r="J23" t="s">
        <v>64</v>
      </c>
      <c r="K23" t="s">
        <v>65</v>
      </c>
    </row>
    <row r="24" spans="1:11" ht="16.5" customHeight="1" x14ac:dyDescent="0.25">
      <c r="A24" t="s">
        <v>30</v>
      </c>
      <c r="D24" t="s">
        <v>31</v>
      </c>
      <c r="J24" t="s">
        <v>66</v>
      </c>
      <c r="K24" t="s">
        <v>23</v>
      </c>
    </row>
    <row r="25" spans="1:11" ht="16.5" customHeight="1" x14ac:dyDescent="0.25">
      <c r="J25" s="8" t="s">
        <v>67</v>
      </c>
      <c r="K25" t="s">
        <v>68</v>
      </c>
    </row>
    <row r="26" spans="1:11" ht="16.5" customHeight="1" x14ac:dyDescent="0.25">
      <c r="A26" t="s">
        <v>13</v>
      </c>
      <c r="D26" t="s">
        <v>28</v>
      </c>
      <c r="J26" s="8" t="s">
        <v>69</v>
      </c>
      <c r="K26" t="s">
        <v>70</v>
      </c>
    </row>
    <row r="27" spans="1:11" ht="16.5" customHeight="1" x14ac:dyDescent="0.25">
      <c r="A27" t="s">
        <v>14</v>
      </c>
      <c r="D27" t="s">
        <v>29</v>
      </c>
      <c r="J27" s="8" t="s">
        <v>71</v>
      </c>
      <c r="K27" t="s">
        <v>72</v>
      </c>
    </row>
    <row r="28" spans="1:11" ht="16.5" customHeight="1" x14ac:dyDescent="0.25">
      <c r="A28" t="s">
        <v>11</v>
      </c>
      <c r="J28" s="8" t="s">
        <v>73</v>
      </c>
      <c r="K28" t="s">
        <v>74</v>
      </c>
    </row>
    <row r="29" spans="1:11" ht="16.5" customHeight="1" x14ac:dyDescent="0.25">
      <c r="A29" t="s">
        <v>17</v>
      </c>
      <c r="J29" t="s">
        <v>75</v>
      </c>
      <c r="K29" t="s">
        <v>76</v>
      </c>
    </row>
    <row r="30" spans="1:11" ht="16.5" customHeight="1" x14ac:dyDescent="0.25">
      <c r="A30" t="s">
        <v>15</v>
      </c>
      <c r="J30" t="s">
        <v>77</v>
      </c>
      <c r="K30" t="s">
        <v>78</v>
      </c>
    </row>
    <row r="31" spans="1:11" ht="16.5" customHeight="1" x14ac:dyDescent="0.25">
      <c r="A31" t="s">
        <v>16</v>
      </c>
      <c r="J31" t="s">
        <v>79</v>
      </c>
      <c r="K31" t="s">
        <v>80</v>
      </c>
    </row>
    <row r="32" spans="1:11" ht="16.5" customHeight="1" x14ac:dyDescent="0.25">
      <c r="A32" t="s">
        <v>18</v>
      </c>
      <c r="J32" t="s">
        <v>81</v>
      </c>
      <c r="K32" t="s">
        <v>82</v>
      </c>
    </row>
    <row r="33" spans="1:11" ht="16.5" customHeight="1" x14ac:dyDescent="0.25">
      <c r="A33" t="s">
        <v>19</v>
      </c>
      <c r="J33" t="s">
        <v>83</v>
      </c>
      <c r="K33" t="s">
        <v>84</v>
      </c>
    </row>
    <row r="34" spans="1:11" ht="16.5" customHeight="1" x14ac:dyDescent="0.25">
      <c r="A34" t="s">
        <v>20</v>
      </c>
      <c r="J34" t="s">
        <v>85</v>
      </c>
      <c r="K34" t="s">
        <v>86</v>
      </c>
    </row>
    <row r="35" spans="1:11" ht="16.5" customHeight="1" x14ac:dyDescent="0.25">
      <c r="A35" t="s">
        <v>159</v>
      </c>
      <c r="J35" t="s">
        <v>87</v>
      </c>
      <c r="K35" t="s">
        <v>88</v>
      </c>
    </row>
    <row r="36" spans="1:11" ht="16.5" customHeight="1" x14ac:dyDescent="0.25">
      <c r="J36" t="s">
        <v>89</v>
      </c>
      <c r="K36" t="s">
        <v>90</v>
      </c>
    </row>
    <row r="37" spans="1:11" ht="16.5" customHeight="1" x14ac:dyDescent="0.25">
      <c r="J37" t="s">
        <v>91</v>
      </c>
      <c r="K37" t="s">
        <v>92</v>
      </c>
    </row>
    <row r="38" spans="1:11" ht="16.5" customHeight="1" x14ac:dyDescent="0.25">
      <c r="J38" t="s">
        <v>93</v>
      </c>
      <c r="K38" t="s">
        <v>94</v>
      </c>
    </row>
    <row r="39" spans="1:11" ht="16.5" customHeight="1" x14ac:dyDescent="0.25">
      <c r="J39" t="s">
        <v>95</v>
      </c>
      <c r="K39" t="s">
        <v>96</v>
      </c>
    </row>
    <row r="40" spans="1:11" ht="16.5" customHeight="1" x14ac:dyDescent="0.25">
      <c r="J40" t="s">
        <v>97</v>
      </c>
      <c r="K40" t="s">
        <v>98</v>
      </c>
    </row>
    <row r="41" spans="1:11" ht="16.5" customHeight="1" x14ac:dyDescent="0.25">
      <c r="J41" t="s">
        <v>99</v>
      </c>
      <c r="K41" t="s">
        <v>100</v>
      </c>
    </row>
    <row r="42" spans="1:11" ht="16.5" customHeight="1" x14ac:dyDescent="0.25">
      <c r="J42" t="s">
        <v>101</v>
      </c>
      <c r="K42" t="s">
        <v>102</v>
      </c>
    </row>
    <row r="43" spans="1:11" ht="16.5" customHeight="1" x14ac:dyDescent="0.25">
      <c r="J43" t="s">
        <v>103</v>
      </c>
      <c r="K43" t="s">
        <v>104</v>
      </c>
    </row>
    <row r="44" spans="1:11" ht="16.5" customHeight="1" x14ac:dyDescent="0.25">
      <c r="J44" t="s">
        <v>105</v>
      </c>
      <c r="K44" t="s">
        <v>106</v>
      </c>
    </row>
    <row r="45" spans="1:11" ht="16.5" customHeight="1" x14ac:dyDescent="0.25">
      <c r="J45" t="s">
        <v>107</v>
      </c>
      <c r="K45" t="s">
        <v>106</v>
      </c>
    </row>
    <row r="46" spans="1:11" ht="16.5" customHeight="1" x14ac:dyDescent="0.25">
      <c r="J46" t="s">
        <v>108</v>
      </c>
      <c r="K46" t="s">
        <v>109</v>
      </c>
    </row>
    <row r="47" spans="1:11" ht="16.5" customHeight="1" x14ac:dyDescent="0.25">
      <c r="J47" t="s">
        <v>110</v>
      </c>
      <c r="K47" t="s">
        <v>111</v>
      </c>
    </row>
    <row r="48" spans="1:11" ht="16.5" customHeight="1" x14ac:dyDescent="0.25">
      <c r="J48" t="s">
        <v>112</v>
      </c>
      <c r="K48" t="s">
        <v>113</v>
      </c>
    </row>
    <row r="49" spans="10:11" ht="16.5" customHeight="1" x14ac:dyDescent="0.25">
      <c r="J49" t="s">
        <v>114</v>
      </c>
      <c r="K49" t="s">
        <v>115</v>
      </c>
    </row>
    <row r="50" spans="10:11" ht="16.5" customHeight="1" x14ac:dyDescent="0.25">
      <c r="J50" t="s">
        <v>116</v>
      </c>
      <c r="K50" t="s">
        <v>117</v>
      </c>
    </row>
    <row r="51" spans="10:11" ht="16.5" customHeight="1" x14ac:dyDescent="0.25">
      <c r="J51" t="s">
        <v>118</v>
      </c>
      <c r="K51" t="s">
        <v>119</v>
      </c>
    </row>
    <row r="52" spans="10:11" ht="16.5" customHeight="1" x14ac:dyDescent="0.25">
      <c r="J52" t="s">
        <v>120</v>
      </c>
      <c r="K52" t="s">
        <v>121</v>
      </c>
    </row>
    <row r="53" spans="10:11" ht="16.5" customHeight="1" x14ac:dyDescent="0.25">
      <c r="J53" t="s">
        <v>122</v>
      </c>
      <c r="K53" t="s">
        <v>123</v>
      </c>
    </row>
    <row r="54" spans="10:11" ht="16.5" customHeight="1" x14ac:dyDescent="0.25">
      <c r="J54" t="s">
        <v>124</v>
      </c>
      <c r="K54" t="s">
        <v>125</v>
      </c>
    </row>
    <row r="55" spans="10:11" ht="16.5" customHeight="1" x14ac:dyDescent="0.25">
      <c r="J55" t="s">
        <v>126</v>
      </c>
      <c r="K55" t="s">
        <v>127</v>
      </c>
    </row>
    <row r="56" spans="10:11" ht="16.5" customHeight="1" x14ac:dyDescent="0.25">
      <c r="J56" t="s">
        <v>128</v>
      </c>
      <c r="K56" t="s">
        <v>129</v>
      </c>
    </row>
    <row r="57" spans="10:11" ht="16.5" customHeight="1" x14ac:dyDescent="0.25">
      <c r="J57" t="s">
        <v>130</v>
      </c>
      <c r="K57" t="s">
        <v>131</v>
      </c>
    </row>
    <row r="58" spans="10:11" ht="16.5" customHeight="1" x14ac:dyDescent="0.25">
      <c r="J58" t="s">
        <v>132</v>
      </c>
      <c r="K58" t="s">
        <v>133</v>
      </c>
    </row>
    <row r="59" spans="10:11" ht="16.5" customHeight="1" x14ac:dyDescent="0.25">
      <c r="J59" t="s">
        <v>134</v>
      </c>
      <c r="K59" t="s">
        <v>135</v>
      </c>
    </row>
    <row r="60" spans="10:11" ht="16.5" customHeight="1" x14ac:dyDescent="0.25">
      <c r="J60" t="s">
        <v>136</v>
      </c>
      <c r="K60" t="s">
        <v>137</v>
      </c>
    </row>
    <row r="61" spans="10:11" ht="16.5" customHeight="1" x14ac:dyDescent="0.25">
      <c r="J61" t="s">
        <v>138</v>
      </c>
      <c r="K61" t="s">
        <v>139</v>
      </c>
    </row>
    <row r="62" spans="10:11" ht="16.5" customHeight="1" x14ac:dyDescent="0.25">
      <c r="J62" t="s">
        <v>140</v>
      </c>
      <c r="K62" t="s">
        <v>141</v>
      </c>
    </row>
    <row r="63" spans="10:11" ht="16.5" customHeight="1" x14ac:dyDescent="0.25">
      <c r="J63" t="s">
        <v>142</v>
      </c>
      <c r="K63" t="s">
        <v>143</v>
      </c>
    </row>
    <row r="64" spans="10:11" ht="16.5" customHeight="1" x14ac:dyDescent="0.25">
      <c r="J64" t="s">
        <v>144</v>
      </c>
      <c r="K64" t="s">
        <v>145</v>
      </c>
    </row>
    <row r="65" spans="10:11" ht="16.5" customHeight="1" x14ac:dyDescent="0.25">
      <c r="J65" t="s">
        <v>146</v>
      </c>
      <c r="K65" t="s">
        <v>25</v>
      </c>
    </row>
    <row r="66" spans="10:11" ht="16.5" customHeight="1" x14ac:dyDescent="0.25">
      <c r="J66" t="s">
        <v>147</v>
      </c>
      <c r="K66" t="s">
        <v>148</v>
      </c>
    </row>
    <row r="67" spans="10:11" ht="16.5" customHeight="1" x14ac:dyDescent="0.25">
      <c r="J67" t="s">
        <v>149</v>
      </c>
      <c r="K67" t="s">
        <v>150</v>
      </c>
    </row>
    <row r="68" spans="10:11" ht="16.5" customHeight="1" x14ac:dyDescent="0.25">
      <c r="J68" t="s">
        <v>151</v>
      </c>
      <c r="K68" t="s">
        <v>152</v>
      </c>
    </row>
    <row r="69" spans="10:11" ht="16.5" customHeight="1" x14ac:dyDescent="0.25">
      <c r="J69" t="s">
        <v>153</v>
      </c>
      <c r="K69" t="s">
        <v>154</v>
      </c>
    </row>
    <row r="70" spans="10:11" x14ac:dyDescent="0.25">
      <c r="J70" t="s">
        <v>155</v>
      </c>
      <c r="K70" t="s">
        <v>156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SOLICITUD ANÁLISIS</vt:lpstr>
      <vt:lpstr>Hoja2</vt:lpstr>
      <vt:lpstr>Hoja1</vt:lpstr>
      <vt:lpstr>'SOLICITUD ANÁLISIS'!Área_de_impresión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2020-02-05T14:23:43Z</dcterms:modified>
</cp:coreProperties>
</file>